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485" activeTab="0"/>
  </bookViews>
  <sheets>
    <sheet name="2016-2017" sheetId="1" r:id="rId1"/>
    <sheet name="2015-2016" sheetId="2" r:id="rId2"/>
    <sheet name="2014-2015" sheetId="3" r:id="rId3"/>
    <sheet name="2013-2014" sheetId="4" r:id="rId4"/>
    <sheet name="2012-2013" sheetId="5" r:id="rId5"/>
    <sheet name="2011-2012" sheetId="6" r:id="rId6"/>
  </sheets>
  <definedNames/>
  <calcPr fullCalcOnLoad="1"/>
</workbook>
</file>

<file path=xl/sharedStrings.xml><?xml version="1.0" encoding="utf-8"?>
<sst xmlns="http://schemas.openxmlformats.org/spreadsheetml/2006/main" count="1113" uniqueCount="273">
  <si>
    <t>Адрес</t>
  </si>
  <si>
    <t>8 Марта 132</t>
  </si>
  <si>
    <t>Ак. Павлова 5</t>
  </si>
  <si>
    <t>Ак. Павлова 13</t>
  </si>
  <si>
    <t>Ак. Павлова 11</t>
  </si>
  <si>
    <t>Ак. Павлова 30</t>
  </si>
  <si>
    <t>Ст. Разина 12</t>
  </si>
  <si>
    <t>Ст. Разина 2</t>
  </si>
  <si>
    <t>8 Июля 41</t>
  </si>
  <si>
    <t>Автозаводцев 44</t>
  </si>
  <si>
    <t>8 Марта 148</t>
  </si>
  <si>
    <t>Лихачева 16</t>
  </si>
  <si>
    <t>Предзаводская 7</t>
  </si>
  <si>
    <t>8 Июля 12</t>
  </si>
  <si>
    <t>8 Ииюля 39</t>
  </si>
  <si>
    <t>Автозаводцев 48</t>
  </si>
  <si>
    <t>Автозаводцев 38</t>
  </si>
  <si>
    <t>Ак. Павлова 9</t>
  </si>
  <si>
    <t>8марта 124</t>
  </si>
  <si>
    <t>б. Мира 7</t>
  </si>
  <si>
    <t>Ак. Павлова 36</t>
  </si>
  <si>
    <t>Автозаводцев 42</t>
  </si>
  <si>
    <t>8 Июля 49</t>
  </si>
  <si>
    <t>АВТОЗАВОД</t>
  </si>
  <si>
    <t>8 Марта 150</t>
  </si>
  <si>
    <t xml:space="preserve">кол-во </t>
  </si>
  <si>
    <t>жителей</t>
  </si>
  <si>
    <t>квартир</t>
  </si>
  <si>
    <t>окт-нояб</t>
  </si>
  <si>
    <t>ГВС</t>
  </si>
  <si>
    <t>сент-окт</t>
  </si>
  <si>
    <t>отопл</t>
  </si>
  <si>
    <t>Автозаводцев 20</t>
  </si>
  <si>
    <t>Ст. Разина 4</t>
  </si>
  <si>
    <t>Автозаводцев 54</t>
  </si>
  <si>
    <t>январь-февраль</t>
  </si>
  <si>
    <t>февраль-март</t>
  </si>
  <si>
    <t>март-апрель</t>
  </si>
  <si>
    <t>Ак. Павлова 38</t>
  </si>
  <si>
    <t>не обслуживаем</t>
  </si>
  <si>
    <t>сумма</t>
  </si>
  <si>
    <t>экономии</t>
  </si>
  <si>
    <t>Ак. Павлов32(2узла)</t>
  </si>
  <si>
    <t>8 Марта 146(2узла)</t>
  </si>
  <si>
    <t>76.1</t>
  </si>
  <si>
    <t>квадратура</t>
  </si>
  <si>
    <t>кол-во</t>
  </si>
  <si>
    <t>кол-во квартир</t>
  </si>
  <si>
    <t>норма по</t>
  </si>
  <si>
    <t>нояб-декаб</t>
  </si>
  <si>
    <t>декабрь-январь</t>
  </si>
  <si>
    <t>с нулевой</t>
  </si>
  <si>
    <t>отопл.100%</t>
  </si>
  <si>
    <t>% от нормы</t>
  </si>
  <si>
    <t>всего</t>
  </si>
  <si>
    <t>пропиской</t>
  </si>
  <si>
    <t>Гкал</t>
  </si>
  <si>
    <t>м3</t>
  </si>
  <si>
    <t>(отопл)</t>
  </si>
  <si>
    <t>по отопл.(руб)</t>
  </si>
  <si>
    <t>Примечание:</t>
  </si>
  <si>
    <t>Данные в столбцах 4 и 5 на начало 2011года.</t>
  </si>
  <si>
    <t>8 Июля 39</t>
  </si>
  <si>
    <t>Автозаводцев 52</t>
  </si>
  <si>
    <t>Предзаводская 3</t>
  </si>
  <si>
    <t>8 Марта 122</t>
  </si>
  <si>
    <t>8 марта 124</t>
  </si>
  <si>
    <t>8 Марта 106</t>
  </si>
  <si>
    <t>Ак. Павлова 15</t>
  </si>
  <si>
    <t>8 Марта 134</t>
  </si>
  <si>
    <t>апрель-май</t>
  </si>
  <si>
    <t>май-июнь</t>
  </si>
  <si>
    <t>июнь-июль</t>
  </si>
  <si>
    <t>июль-август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</si>
  <si>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</si>
  <si>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</si>
  <si>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</si>
  <si>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</si>
  <si>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</si>
  <si>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</si>
  <si>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</si>
  <si>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</si>
  <si>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</si>
  <si>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</si>
  <si>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</si>
  <si>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</si>
  <si>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</si>
  <si>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</si>
  <si>
    <t>Столбец16</t>
  </si>
  <si>
    <t>Столбец17</t>
  </si>
  <si>
    <t>Столбец18</t>
  </si>
  <si>
    <t>Столбец19</t>
  </si>
  <si>
    <t>Столбец20</t>
  </si>
  <si>
    <t>Столбец21</t>
  </si>
  <si>
    <t>Столбец22</t>
  </si>
  <si>
    <t>Столбец23</t>
  </si>
  <si>
    <t>Столбец24</t>
  </si>
  <si>
    <t>Столбец25</t>
  </si>
  <si>
    <t>Столбец26</t>
  </si>
  <si>
    <t>Столбец27</t>
  </si>
  <si>
    <t>Столбец28</t>
  </si>
  <si>
    <t>Столбец29</t>
  </si>
  <si>
    <t>Столбец30</t>
  </si>
  <si>
    <t>Столбец31</t>
  </si>
  <si>
    <t>Столбец32</t>
  </si>
  <si>
    <t>Столбец33</t>
  </si>
  <si>
    <t>Ак. Павлова 05</t>
  </si>
  <si>
    <t>Ак. Павлова 09</t>
  </si>
  <si>
    <t>август-сентябрь</t>
  </si>
  <si>
    <t>сентябрь-октябрь</t>
  </si>
  <si>
    <t>Сортировка</t>
  </si>
  <si>
    <t>Столбец34</t>
  </si>
  <si>
    <t>Столбец35</t>
  </si>
  <si>
    <t>Столбец36</t>
  </si>
  <si>
    <t>Столбец37</t>
  </si>
  <si>
    <t>норматив</t>
  </si>
  <si>
    <t>Столбец362</t>
  </si>
  <si>
    <t>Столбец373</t>
  </si>
  <si>
    <t>октябрь-ноябрь</t>
  </si>
  <si>
    <t>ноябрь-декабрь</t>
  </si>
  <si>
    <t>Столбец3622</t>
  </si>
  <si>
    <t>Столбец3733</t>
  </si>
  <si>
    <t>Столбец36222</t>
  </si>
  <si>
    <t>Столбец37333</t>
  </si>
  <si>
    <t>Ст. Разина 14а</t>
  </si>
  <si>
    <t>Ст. Разина 02</t>
  </si>
  <si>
    <t>Ст. Разина 04</t>
  </si>
  <si>
    <t>8 Марта 144</t>
  </si>
  <si>
    <t>8 Марта 136</t>
  </si>
  <si>
    <t>Ак. Павлова 32 (2узла)</t>
  </si>
  <si>
    <t>8 Марта 146 (2узла)</t>
  </si>
  <si>
    <t>Орловская 1</t>
  </si>
  <si>
    <t>Бульвар Мира 3</t>
  </si>
  <si>
    <t>Столбец38</t>
  </si>
  <si>
    <t>Столбец374</t>
  </si>
  <si>
    <t>Столбец3734</t>
  </si>
  <si>
    <t>Автозаводцев 06</t>
  </si>
  <si>
    <t>Столбец37334</t>
  </si>
  <si>
    <t>Процент за отпительный период</t>
  </si>
  <si>
    <t>Столбец37335</t>
  </si>
  <si>
    <t>Столбец362222</t>
  </si>
  <si>
    <t>Столбец373333</t>
  </si>
  <si>
    <t>Столбец373344</t>
  </si>
  <si>
    <t>Ак. Павлова 32 1 узел</t>
  </si>
  <si>
    <t>Ак. Павлова 32 2 узел</t>
  </si>
  <si>
    <t>8 Марта 146 1 узел</t>
  </si>
  <si>
    <t>8 Марта 146 2 узел</t>
  </si>
  <si>
    <t>Жилая площадь</t>
  </si>
  <si>
    <t>Нежилая площадь</t>
  </si>
  <si>
    <t>Общая площадь</t>
  </si>
  <si>
    <t>Бульвар Карпова 2а 1 узел</t>
  </si>
  <si>
    <t>Бульвар Карпова 2а 2 узел</t>
  </si>
  <si>
    <t>норма на дом по</t>
  </si>
  <si>
    <t>* серым выделены значения до вычета отопления на жилые помещения</t>
  </si>
  <si>
    <t>Столбец373345</t>
  </si>
  <si>
    <t>Столбец3733442</t>
  </si>
  <si>
    <t>Столбец3733443</t>
  </si>
  <si>
    <t>Столбец373346</t>
  </si>
  <si>
    <t>Столбец3733452</t>
  </si>
  <si>
    <t>Столбец3733453</t>
  </si>
  <si>
    <t>Столбец373347</t>
  </si>
  <si>
    <t>Столбец3733462</t>
  </si>
  <si>
    <t>Столбец3733463</t>
  </si>
  <si>
    <t>Ст. Разина 10</t>
  </si>
  <si>
    <t>Предзаводская 5</t>
  </si>
  <si>
    <t>Инструментальщиков 5</t>
  </si>
  <si>
    <t>Инструментальщиков 6</t>
  </si>
  <si>
    <t>Столбец1</t>
  </si>
  <si>
    <t>Столбец162</t>
  </si>
  <si>
    <t>Столбец163</t>
  </si>
  <si>
    <t>8 Июля 12 (с ГВС)</t>
  </si>
  <si>
    <t>8 Июля 39 (с ГВС)</t>
  </si>
  <si>
    <t>8 Июля 49 (с ГВС)</t>
  </si>
  <si>
    <t>8 Марта 124</t>
  </si>
  <si>
    <t>8 Марта 134 (с ГВС)</t>
  </si>
  <si>
    <t>8 Марта 146, узел 1</t>
  </si>
  <si>
    <t>8 Марта 146, узел 2</t>
  </si>
  <si>
    <t>8 Марта 148 (с ГВС)</t>
  </si>
  <si>
    <t>Автозаводцев 6</t>
  </si>
  <si>
    <t>Автозаводцев 20 (с ГВС)</t>
  </si>
  <si>
    <t>Автозаводцев 38 (с ГВС)</t>
  </si>
  <si>
    <t>Автозаводцев 48 (с ГВС)</t>
  </si>
  <si>
    <t>Автозаводцев 54 (с ГВС)</t>
  </si>
  <si>
    <t>Ак. Павлова 5 (с ГВС)</t>
  </si>
  <si>
    <t>Ак. Павлова 9 (с ГВС)</t>
  </si>
  <si>
    <t>Ак. Павлова 11 (с ГВС)</t>
  </si>
  <si>
    <t>Ак. Павлова 19 (с ГВС)</t>
  </si>
  <si>
    <t>Ак. Павлова 32 , узел 1 (с ГВС)</t>
  </si>
  <si>
    <t>Ак. Павлова 32 , узел 2</t>
  </si>
  <si>
    <t>Бульвар Карпова 2а, узел 1</t>
  </si>
  <si>
    <t>Бульвар Карпова 2а, узел 2</t>
  </si>
  <si>
    <t>Ильменская 117 - узел 1 (с ГВС)</t>
  </si>
  <si>
    <t>Ильменская 117 - узел 2 (с ГВС)</t>
  </si>
  <si>
    <t>Инструментальщиков 5, узел 1</t>
  </si>
  <si>
    <t>Инструментальщиков 5, узел 2</t>
  </si>
  <si>
    <t>Колесова 1 - узел 1 (с ТО)</t>
  </si>
  <si>
    <t>Колесова 1 - узел 2 (с ТО)</t>
  </si>
  <si>
    <t>Лихачева 16 (с ГВС)</t>
  </si>
  <si>
    <t>Предзаводская 7 (с ГВС)</t>
  </si>
  <si>
    <t>Степана Разина 2 (с ГВС)</t>
  </si>
  <si>
    <t>Степана Разина 4 (с ГВС)</t>
  </si>
  <si>
    <t>Степана Разина 10</t>
  </si>
  <si>
    <t>Степана Разина 12 (с ГВС)</t>
  </si>
  <si>
    <t>Степана Разина 14а (с ГВС)</t>
  </si>
  <si>
    <t>Столбец164</t>
  </si>
  <si>
    <t>На отпление</t>
  </si>
  <si>
    <t>На подогрев ГВС</t>
  </si>
  <si>
    <t>Гкал на куб</t>
  </si>
  <si>
    <t>процент</t>
  </si>
  <si>
    <t>Гкал/м3</t>
  </si>
  <si>
    <t>%</t>
  </si>
  <si>
    <t>Столбец142</t>
  </si>
  <si>
    <t>Столбец153</t>
  </si>
  <si>
    <t>Столбец165</t>
  </si>
  <si>
    <t>Столбец1636</t>
  </si>
  <si>
    <t>Столбец1647</t>
  </si>
  <si>
    <t>Столбец1628</t>
  </si>
  <si>
    <t>Общее теплопотребление</t>
  </si>
  <si>
    <t>Столбец1629</t>
  </si>
  <si>
    <t>Столбец1630</t>
  </si>
  <si>
    <t>Столбец1631</t>
  </si>
  <si>
    <t>Столбец1632</t>
  </si>
  <si>
    <t>Столбец1633</t>
  </si>
  <si>
    <t>Столбец1634</t>
  </si>
  <si>
    <t>Столбец1635</t>
  </si>
  <si>
    <t>Столбец16342</t>
  </si>
  <si>
    <t>Столбец16343</t>
  </si>
  <si>
    <t>Столбец16344</t>
  </si>
  <si>
    <t>Столбец16345</t>
  </si>
  <si>
    <t>Столбец16346</t>
  </si>
  <si>
    <t>Столбец163513</t>
  </si>
  <si>
    <t>Столбец163514</t>
  </si>
  <si>
    <t>Столбец163515</t>
  </si>
  <si>
    <t>Столбец163516</t>
  </si>
  <si>
    <t>Столбец163517</t>
  </si>
  <si>
    <t>Столбец163518</t>
  </si>
  <si>
    <t>Столбец1635122</t>
  </si>
  <si>
    <t>Столбец1635123</t>
  </si>
  <si>
    <t>Столбец1635124</t>
  </si>
  <si>
    <t>Столбец1635125</t>
  </si>
  <si>
    <t>Столбец1635126</t>
  </si>
  <si>
    <t>Столбец1635127</t>
  </si>
  <si>
    <t>Степана Разина 1 (с ГВС)</t>
  </si>
  <si>
    <t>на поверке</t>
  </si>
  <si>
    <t>Степана Разина 6</t>
  </si>
  <si>
    <t>8 Марта 126</t>
  </si>
  <si>
    <t>На подогрев</t>
  </si>
  <si>
    <t>Автозаводцев 42 (с ГВС)</t>
  </si>
  <si>
    <t>Ак. Павлова 13 (с ГВС)</t>
  </si>
  <si>
    <t>8 Марта 130</t>
  </si>
  <si>
    <t>8 Июля 22</t>
  </si>
  <si>
    <t>8 Июля 12 (ГВС т)</t>
  </si>
  <si>
    <t>8 Июля 39 (ГВС т)</t>
  </si>
  <si>
    <t>8 Июля 49 (с ГВС т)</t>
  </si>
  <si>
    <t>8 Марта 134 (с ГВС ц)</t>
  </si>
  <si>
    <t>8 Марта 148 (с ГВС ц)</t>
  </si>
  <si>
    <t>Автозаводцев 38 (ГВС т)</t>
  </si>
  <si>
    <t>Автозаводцев 42 (ГВС ц)</t>
  </si>
  <si>
    <t>Автозаводцев 48 (ГВС т)</t>
  </si>
  <si>
    <t>Автозаводцев 52 (ГВС т)</t>
  </si>
  <si>
    <t>Ак. Павлова 05 (ГВС ц)</t>
  </si>
  <si>
    <t>Ак. Павлова 09 (ГВС ц)</t>
  </si>
  <si>
    <t>Ак. Павлова 19 (с ГВС ц)</t>
  </si>
  <si>
    <t>Ак. Павлова 32 , узел 1 (с ГВС ц)</t>
  </si>
  <si>
    <t>Лихачева 16 (ГВС т)</t>
  </si>
  <si>
    <t>Лихачева 24 (ГВС ц)</t>
  </si>
  <si>
    <t>Предзаводская 7 (ГВС т)</t>
  </si>
  <si>
    <t>Степана Разина 01 (ГВС ц)</t>
  </si>
  <si>
    <t>Степана Разина 02 (ГВС ц)</t>
  </si>
  <si>
    <t>Степана Разина 04 (ГВС ц)</t>
  </si>
  <si>
    <t>Степана Разина 12 (ГВС ц)</t>
  </si>
  <si>
    <t>Степана Разина 14а (ГВС ц)</t>
  </si>
  <si>
    <t>Победы 13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</si>
</sst>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00"/>
    <numFmt numFmtId="196" formatCode="0.000000"/>
    <numFmt numFmtId="197" formatCode="0.00000"/>
    <numFmt numFmtId="198" formatCode="0.00000000"/>
    <numFmt numFmtId="199" formatCode="0.000000000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0.000000000000000"/>
    <numFmt numFmtId="206" formatCode="[$-FC19]d\ mmmm\ yyyy\ &quot;г.&quot;"/>
  </numFmts>
  <fonts count="4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1" tint="0.24998000264167786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0" xfId="0" applyFont="1" applyAlignment="1">
      <alignment/>
    </xf>
    <xf numFmtId="0" fontId="1" fillId="0" borderId="27" xfId="0" applyFont="1" applyBorder="1" applyAlignment="1">
      <alignment/>
    </xf>
    <xf numFmtId="192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9" fontId="1" fillId="0" borderId="35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16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2" fontId="0" fillId="0" borderId="4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NumberFormat="1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5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2" fontId="0" fillId="0" borderId="24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NumberFormat="1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2" fontId="0" fillId="0" borderId="19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2" fontId="0" fillId="0" borderId="12" xfId="0" applyNumberFormat="1" applyFont="1" applyFill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2" xfId="0" applyFont="1" applyBorder="1" applyAlignment="1">
      <alignment horizontal="right"/>
    </xf>
    <xf numFmtId="0" fontId="1" fillId="0" borderId="49" xfId="0" applyFont="1" applyBorder="1" applyAlignment="1">
      <alignment horizontal="right"/>
    </xf>
    <xf numFmtId="2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2" fontId="1" fillId="0" borderId="21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2" fontId="1" fillId="0" borderId="50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3" xfId="0" applyFont="1" applyBorder="1" applyAlignment="1">
      <alignment horizontal="right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2" fontId="1" fillId="0" borderId="46" xfId="0" applyNumberFormat="1" applyFont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2" fontId="1" fillId="0" borderId="56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57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48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57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2" fontId="1" fillId="0" borderId="13" xfId="0" applyNumberFormat="1" applyFont="1" applyFill="1" applyBorder="1" applyAlignment="1">
      <alignment/>
    </xf>
    <xf numFmtId="2" fontId="46" fillId="0" borderId="14" xfId="0" applyNumberFormat="1" applyFont="1" applyFill="1" applyBorder="1" applyAlignment="1">
      <alignment/>
    </xf>
    <xf numFmtId="2" fontId="46" fillId="0" borderId="12" xfId="0" applyNumberFormat="1" applyFont="1" applyFill="1" applyBorder="1" applyAlignment="1">
      <alignment/>
    </xf>
    <xf numFmtId="2" fontId="46" fillId="0" borderId="13" xfId="0" applyNumberFormat="1" applyFont="1" applyFill="1" applyBorder="1" applyAlignment="1">
      <alignment/>
    </xf>
    <xf numFmtId="2" fontId="47" fillId="0" borderId="14" xfId="0" applyNumberFormat="1" applyFont="1" applyFill="1" applyBorder="1" applyAlignment="1">
      <alignment/>
    </xf>
    <xf numFmtId="0" fontId="47" fillId="0" borderId="13" xfId="0" applyFont="1" applyFill="1" applyBorder="1" applyAlignment="1">
      <alignment/>
    </xf>
    <xf numFmtId="2" fontId="47" fillId="0" borderId="14" xfId="0" applyNumberFormat="1" applyFont="1" applyBorder="1" applyAlignment="1">
      <alignment/>
    </xf>
    <xf numFmtId="0" fontId="47" fillId="0" borderId="13" xfId="0" applyFont="1" applyBorder="1" applyAlignment="1">
      <alignment/>
    </xf>
    <xf numFmtId="2" fontId="47" fillId="0" borderId="44" xfId="0" applyNumberFormat="1" applyFont="1" applyBorder="1" applyAlignment="1">
      <alignment/>
    </xf>
    <xf numFmtId="0" fontId="47" fillId="0" borderId="45" xfId="0" applyFont="1" applyBorder="1" applyAlignment="1">
      <alignment/>
    </xf>
    <xf numFmtId="2" fontId="47" fillId="0" borderId="23" xfId="0" applyNumberFormat="1" applyFont="1" applyBorder="1" applyAlignment="1">
      <alignment/>
    </xf>
    <xf numFmtId="0" fontId="47" fillId="0" borderId="10" xfId="0" applyFont="1" applyBorder="1" applyAlignment="1">
      <alignment/>
    </xf>
    <xf numFmtId="2" fontId="47" fillId="0" borderId="12" xfId="0" applyNumberFormat="1" applyFont="1" applyFill="1" applyBorder="1" applyAlignment="1">
      <alignment/>
    </xf>
    <xf numFmtId="0" fontId="47" fillId="0" borderId="14" xfId="0" applyFont="1" applyFill="1" applyBorder="1" applyAlignment="1">
      <alignment/>
    </xf>
    <xf numFmtId="2" fontId="47" fillId="0" borderId="23" xfId="0" applyNumberFormat="1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4" xfId="0" applyFont="1" applyBorder="1" applyAlignment="1">
      <alignment/>
    </xf>
    <xf numFmtId="2" fontId="47" fillId="0" borderId="58" xfId="0" applyNumberFormat="1" applyFont="1" applyFill="1" applyBorder="1" applyAlignment="1">
      <alignment/>
    </xf>
    <xf numFmtId="0" fontId="47" fillId="0" borderId="44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13" xfId="0" applyNumberFormat="1" applyFont="1" applyBorder="1" applyAlignment="1">
      <alignment/>
    </xf>
    <xf numFmtId="0" fontId="1" fillId="0" borderId="5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60" xfId="0" applyFont="1" applyBorder="1" applyAlignment="1">
      <alignment/>
    </xf>
    <xf numFmtId="2" fontId="0" fillId="0" borderId="13" xfId="0" applyNumberFormat="1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left"/>
    </xf>
    <xf numFmtId="2" fontId="0" fillId="0" borderId="16" xfId="0" applyNumberFormat="1" applyFont="1" applyFill="1" applyBorder="1" applyAlignment="1">
      <alignment horizontal="left"/>
    </xf>
    <xf numFmtId="2" fontId="0" fillId="0" borderId="49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2" fontId="0" fillId="0" borderId="57" xfId="0" applyNumberFormat="1" applyFont="1" applyFill="1" applyBorder="1" applyAlignment="1">
      <alignment horizontal="left"/>
    </xf>
    <xf numFmtId="2" fontId="0" fillId="0" borderId="11" xfId="0" applyNumberFormat="1" applyFont="1" applyFill="1" applyBorder="1" applyAlignment="1">
      <alignment horizontal="left"/>
    </xf>
    <xf numFmtId="2" fontId="0" fillId="0" borderId="48" xfId="0" applyNumberFormat="1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 horizontal="left"/>
    </xf>
    <xf numFmtId="2" fontId="0" fillId="0" borderId="48" xfId="0" applyNumberFormat="1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1" fillId="0" borderId="49" xfId="0" applyNumberFormat="1" applyFont="1" applyBorder="1" applyAlignment="1">
      <alignment/>
    </xf>
    <xf numFmtId="0" fontId="0" fillId="0" borderId="0" xfId="0" applyFont="1" applyAlignment="1">
      <alignment/>
    </xf>
    <xf numFmtId="0" fontId="46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left"/>
    </xf>
    <xf numFmtId="2" fontId="0" fillId="0" borderId="48" xfId="0" applyNumberFormat="1" applyFont="1" applyFill="1" applyBorder="1" applyAlignment="1">
      <alignment horizontal="left"/>
    </xf>
    <xf numFmtId="2" fontId="0" fillId="0" borderId="12" xfId="0" applyNumberFormat="1" applyFont="1" applyFill="1" applyBorder="1" applyAlignment="1">
      <alignment/>
    </xf>
    <xf numFmtId="2" fontId="47" fillId="0" borderId="14" xfId="0" applyNumberFormat="1" applyFont="1" applyFill="1" applyBorder="1" applyAlignment="1">
      <alignment/>
    </xf>
    <xf numFmtId="0" fontId="47" fillId="0" borderId="13" xfId="0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47" fillId="0" borderId="58" xfId="0" applyNumberFormat="1" applyFont="1" applyFill="1" applyBorder="1" applyAlignment="1">
      <alignment/>
    </xf>
    <xf numFmtId="2" fontId="47" fillId="0" borderId="12" xfId="0" applyNumberFormat="1" applyFont="1" applyFill="1" applyBorder="1" applyAlignment="1">
      <alignment/>
    </xf>
    <xf numFmtId="2" fontId="46" fillId="0" borderId="14" xfId="0" applyNumberFormat="1" applyFont="1" applyFill="1" applyBorder="1" applyAlignment="1">
      <alignment/>
    </xf>
    <xf numFmtId="2" fontId="46" fillId="0" borderId="13" xfId="0" applyNumberFormat="1" applyFont="1" applyFill="1" applyBorder="1" applyAlignment="1">
      <alignment/>
    </xf>
    <xf numFmtId="2" fontId="46" fillId="0" borderId="12" xfId="0" applyNumberFormat="1" applyFont="1" applyFill="1" applyBorder="1" applyAlignment="1">
      <alignment/>
    </xf>
    <xf numFmtId="0" fontId="46" fillId="0" borderId="13" xfId="0" applyFont="1" applyFill="1" applyBorder="1" applyAlignment="1">
      <alignment/>
    </xf>
    <xf numFmtId="2" fontId="46" fillId="0" borderId="15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58" xfId="0" applyNumberFormat="1" applyFont="1" applyFill="1" applyBorder="1" applyAlignment="1">
      <alignment/>
    </xf>
    <xf numFmtId="2" fontId="1" fillId="0" borderId="58" xfId="0" applyNumberFormat="1" applyFont="1" applyFill="1" applyBorder="1" applyAlignment="1">
      <alignment/>
    </xf>
    <xf numFmtId="2" fontId="1" fillId="0" borderId="61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19" xfId="0" applyNumberFormat="1" applyFont="1" applyFill="1" applyBorder="1" applyAlignment="1">
      <alignment/>
    </xf>
    <xf numFmtId="0" fontId="1" fillId="0" borderId="43" xfId="0" applyFont="1" applyBorder="1" applyAlignment="1">
      <alignment horizontal="center"/>
    </xf>
    <xf numFmtId="2" fontId="1" fillId="0" borderId="60" xfId="0" applyNumberFormat="1" applyFont="1" applyFill="1" applyBorder="1" applyAlignment="1">
      <alignment/>
    </xf>
    <xf numFmtId="9" fontId="1" fillId="0" borderId="33" xfId="0" applyNumberFormat="1" applyFont="1" applyBorder="1" applyAlignment="1">
      <alignment/>
    </xf>
    <xf numFmtId="9" fontId="1" fillId="0" borderId="6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26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36" xfId="0" applyNumberFormat="1" applyFont="1" applyFill="1" applyBorder="1" applyAlignment="1">
      <alignment horizontal="left"/>
    </xf>
    <xf numFmtId="2" fontId="0" fillId="0" borderId="52" xfId="0" applyNumberFormat="1" applyFont="1" applyFill="1" applyBorder="1" applyAlignment="1">
      <alignment horizontal="left"/>
    </xf>
    <xf numFmtId="2" fontId="0" fillId="0" borderId="26" xfId="0" applyNumberFormat="1" applyFont="1" applyFill="1" applyBorder="1" applyAlignment="1">
      <alignment horizontal="left"/>
    </xf>
    <xf numFmtId="2" fontId="0" fillId="0" borderId="52" xfId="0" applyNumberFormat="1" applyFont="1" applyFill="1" applyBorder="1" applyAlignment="1">
      <alignment horizontal="left"/>
    </xf>
    <xf numFmtId="2" fontId="0" fillId="0" borderId="62" xfId="0" applyNumberFormat="1" applyFont="1" applyFill="1" applyBorder="1" applyAlignment="1">
      <alignment horizontal="left"/>
    </xf>
    <xf numFmtId="2" fontId="0" fillId="0" borderId="26" xfId="0" applyNumberFormat="1" applyFont="1" applyFill="1" applyBorder="1" applyAlignment="1">
      <alignment horizontal="left"/>
    </xf>
    <xf numFmtId="2" fontId="0" fillId="0" borderId="63" xfId="0" applyNumberFormat="1" applyFont="1" applyFill="1" applyBorder="1" applyAlignment="1">
      <alignment horizontal="left"/>
    </xf>
    <xf numFmtId="193" fontId="48" fillId="0" borderId="13" xfId="0" applyNumberFormat="1" applyFont="1" applyFill="1" applyBorder="1" applyAlignment="1">
      <alignment horizontal="left"/>
    </xf>
    <xf numFmtId="193" fontId="0" fillId="0" borderId="13" xfId="0" applyNumberFormat="1" applyFont="1" applyFill="1" applyBorder="1" applyAlignment="1">
      <alignment horizontal="left"/>
    </xf>
    <xf numFmtId="2" fontId="0" fillId="0" borderId="62" xfId="0" applyNumberFormat="1" applyFont="1" applyFill="1" applyBorder="1" applyAlignment="1">
      <alignment horizontal="left"/>
    </xf>
    <xf numFmtId="2" fontId="1" fillId="0" borderId="64" xfId="0" applyNumberFormat="1" applyFont="1" applyFill="1" applyBorder="1" applyAlignment="1">
      <alignment/>
    </xf>
    <xf numFmtId="2" fontId="1" fillId="0" borderId="65" xfId="0" applyNumberFormat="1" applyFont="1" applyFill="1" applyBorder="1" applyAlignment="1">
      <alignment/>
    </xf>
    <xf numFmtId="2" fontId="1" fillId="0" borderId="66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2" fontId="1" fillId="0" borderId="67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1" fillId="0" borderId="43" xfId="0" applyNumberFormat="1" applyFont="1" applyFill="1" applyBorder="1" applyAlignment="1">
      <alignment/>
    </xf>
    <xf numFmtId="2" fontId="1" fillId="0" borderId="49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93" fontId="0" fillId="0" borderId="13" xfId="0" applyNumberFormat="1" applyFill="1" applyBorder="1" applyAlignment="1">
      <alignment/>
    </xf>
    <xf numFmtId="9" fontId="0" fillId="0" borderId="15" xfId="57" applyFont="1" applyFill="1" applyBorder="1" applyAlignment="1">
      <alignment/>
    </xf>
    <xf numFmtId="0" fontId="0" fillId="0" borderId="50" xfId="0" applyFill="1" applyBorder="1" applyAlignment="1">
      <alignment/>
    </xf>
    <xf numFmtId="0" fontId="0" fillId="0" borderId="68" xfId="0" applyFill="1" applyBorder="1" applyAlignment="1">
      <alignment/>
    </xf>
    <xf numFmtId="193" fontId="0" fillId="0" borderId="68" xfId="0" applyNumberFormat="1" applyFill="1" applyBorder="1" applyAlignment="1">
      <alignment/>
    </xf>
    <xf numFmtId="9" fontId="0" fillId="0" borderId="51" xfId="57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93" fontId="0" fillId="0" borderId="13" xfId="0" applyNumberFormat="1" applyFont="1" applyFill="1" applyBorder="1" applyAlignment="1">
      <alignment/>
    </xf>
    <xf numFmtId="2" fontId="0" fillId="0" borderId="57" xfId="57" applyNumberFormat="1" applyFont="1" applyFill="1" applyBorder="1" applyAlignment="1">
      <alignment/>
    </xf>
    <xf numFmtId="193" fontId="0" fillId="0" borderId="57" xfId="57" applyNumberFormat="1" applyFont="1" applyFill="1" applyBorder="1" applyAlignment="1">
      <alignment/>
    </xf>
    <xf numFmtId="2" fontId="0" fillId="0" borderId="12" xfId="57" applyNumberFormat="1" applyFont="1" applyFill="1" applyBorder="1" applyAlignment="1">
      <alignment/>
    </xf>
    <xf numFmtId="193" fontId="0" fillId="0" borderId="12" xfId="57" applyNumberFormat="1" applyFont="1" applyFill="1" applyBorder="1" applyAlignment="1">
      <alignment/>
    </xf>
    <xf numFmtId="9" fontId="0" fillId="0" borderId="12" xfId="57" applyFont="1" applyFill="1" applyBorder="1" applyAlignment="1">
      <alignment/>
    </xf>
    <xf numFmtId="9" fontId="27" fillId="0" borderId="15" xfId="57" applyNumberFormat="1" applyFont="1" applyFill="1" applyBorder="1" applyAlignment="1">
      <alignment/>
    </xf>
    <xf numFmtId="9" fontId="27" fillId="0" borderId="13" xfId="57" applyNumberFormat="1" applyFont="1" applyFill="1" applyBorder="1" applyAlignment="1">
      <alignment/>
    </xf>
    <xf numFmtId="2" fontId="27" fillId="0" borderId="12" xfId="57" applyNumberFormat="1" applyFont="1" applyFill="1" applyBorder="1" applyAlignment="1">
      <alignment/>
    </xf>
    <xf numFmtId="193" fontId="27" fillId="0" borderId="12" xfId="57" applyNumberFormat="1" applyFont="1" applyFill="1" applyBorder="1" applyAlignment="1">
      <alignment/>
    </xf>
    <xf numFmtId="9" fontId="27" fillId="0" borderId="12" xfId="57" applyNumberFormat="1" applyFont="1" applyFill="1" applyBorder="1" applyAlignment="1">
      <alignment/>
    </xf>
    <xf numFmtId="0" fontId="27" fillId="0" borderId="13" xfId="57" applyNumberFormat="1" applyFont="1" applyFill="1" applyBorder="1" applyAlignment="1">
      <alignment/>
    </xf>
    <xf numFmtId="2" fontId="0" fillId="0" borderId="13" xfId="57" applyNumberFormat="1" applyFont="1" applyFill="1" applyBorder="1" applyAlignment="1">
      <alignment/>
    </xf>
    <xf numFmtId="0" fontId="0" fillId="0" borderId="13" xfId="57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193" fontId="0" fillId="0" borderId="18" xfId="0" applyNumberFormat="1" applyFill="1" applyBorder="1" applyAlignment="1">
      <alignment/>
    </xf>
    <xf numFmtId="9" fontId="0" fillId="0" borderId="19" xfId="57" applyFont="1" applyFill="1" applyBorder="1" applyAlignment="1">
      <alignment/>
    </xf>
    <xf numFmtId="9" fontId="0" fillId="0" borderId="69" xfId="57" applyFont="1" applyFill="1" applyBorder="1" applyAlignment="1">
      <alignment/>
    </xf>
    <xf numFmtId="9" fontId="0" fillId="0" borderId="25" xfId="57" applyFont="1" applyFill="1" applyBorder="1" applyAlignment="1">
      <alignment/>
    </xf>
    <xf numFmtId="2" fontId="0" fillId="0" borderId="18" xfId="57" applyNumberFormat="1" applyFont="1" applyFill="1" applyBorder="1" applyAlignment="1">
      <alignment/>
    </xf>
    <xf numFmtId="0" fontId="0" fillId="0" borderId="18" xfId="57" applyNumberFormat="1" applyFont="1" applyFill="1" applyBorder="1" applyAlignment="1">
      <alignment/>
    </xf>
    <xf numFmtId="9" fontId="0" fillId="0" borderId="15" xfId="57" applyNumberFormat="1" applyFont="1" applyFill="1" applyBorder="1" applyAlignment="1">
      <alignment/>
    </xf>
    <xf numFmtId="9" fontId="0" fillId="0" borderId="58" xfId="57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193" fontId="0" fillId="0" borderId="18" xfId="0" applyNumberFormat="1" applyFont="1" applyFill="1" applyBorder="1" applyAlignment="1">
      <alignment/>
    </xf>
    <xf numFmtId="9" fontId="0" fillId="0" borderId="19" xfId="57" applyNumberFormat="1" applyFont="1" applyFill="1" applyBorder="1" applyAlignment="1">
      <alignment/>
    </xf>
    <xf numFmtId="2" fontId="0" fillId="0" borderId="60" xfId="57" applyNumberFormat="1" applyFont="1" applyFill="1" applyBorder="1" applyAlignment="1">
      <alignment/>
    </xf>
    <xf numFmtId="9" fontId="0" fillId="0" borderId="24" xfId="57" applyFont="1" applyFill="1" applyBorder="1" applyAlignment="1">
      <alignment/>
    </xf>
    <xf numFmtId="2" fontId="0" fillId="0" borderId="58" xfId="57" applyNumberFormat="1" applyFont="1" applyFill="1" applyBorder="1" applyAlignment="1">
      <alignment/>
    </xf>
    <xf numFmtId="2" fontId="27" fillId="0" borderId="58" xfId="57" applyNumberFormat="1" applyFont="1" applyFill="1" applyBorder="1" applyAlignment="1">
      <alignment/>
    </xf>
    <xf numFmtId="2" fontId="0" fillId="0" borderId="61" xfId="57" applyNumberFormat="1" applyFont="1" applyFill="1" applyBorder="1" applyAlignment="1">
      <alignment/>
    </xf>
    <xf numFmtId="2" fontId="0" fillId="0" borderId="25" xfId="57" applyNumberFormat="1" applyFont="1" applyFill="1" applyBorder="1" applyAlignment="1">
      <alignment/>
    </xf>
    <xf numFmtId="193" fontId="0" fillId="0" borderId="25" xfId="57" applyNumberFormat="1" applyFont="1" applyFill="1" applyBorder="1" applyAlignment="1">
      <alignment/>
    </xf>
    <xf numFmtId="9" fontId="0" fillId="0" borderId="70" xfId="57" applyFont="1" applyFill="1" applyBorder="1" applyAlignment="1">
      <alignment/>
    </xf>
    <xf numFmtId="9" fontId="0" fillId="0" borderId="71" xfId="57" applyFont="1" applyFill="1" applyBorder="1" applyAlignment="1">
      <alignment/>
    </xf>
    <xf numFmtId="0" fontId="0" fillId="0" borderId="70" xfId="0" applyBorder="1" applyAlignment="1">
      <alignment/>
    </xf>
    <xf numFmtId="2" fontId="1" fillId="0" borderId="72" xfId="0" applyNumberFormat="1" applyFont="1" applyFill="1" applyBorder="1" applyAlignment="1">
      <alignment/>
    </xf>
    <xf numFmtId="9" fontId="0" fillId="0" borderId="13" xfId="57" applyFont="1" applyFill="1" applyBorder="1" applyAlignment="1">
      <alignment/>
    </xf>
    <xf numFmtId="9" fontId="1" fillId="0" borderId="15" xfId="57" applyNumberFormat="1" applyFont="1" applyFill="1" applyBorder="1" applyAlignment="1">
      <alignment/>
    </xf>
    <xf numFmtId="9" fontId="0" fillId="0" borderId="14" xfId="57" applyFont="1" applyFill="1" applyBorder="1" applyAlignment="1">
      <alignment/>
    </xf>
    <xf numFmtId="193" fontId="0" fillId="0" borderId="13" xfId="57" applyNumberFormat="1" applyFont="1" applyFill="1" applyBorder="1" applyAlignment="1">
      <alignment/>
    </xf>
    <xf numFmtId="9" fontId="0" fillId="0" borderId="66" xfId="57" applyFont="1" applyFill="1" applyBorder="1" applyAlignment="1">
      <alignment/>
    </xf>
    <xf numFmtId="2" fontId="0" fillId="0" borderId="73" xfId="57" applyNumberFormat="1" applyFont="1" applyFill="1" applyBorder="1" applyAlignment="1">
      <alignment/>
    </xf>
    <xf numFmtId="0" fontId="0" fillId="0" borderId="73" xfId="57" applyNumberFormat="1" applyFont="1" applyFill="1" applyBorder="1" applyAlignment="1">
      <alignment/>
    </xf>
    <xf numFmtId="9" fontId="0" fillId="0" borderId="72" xfId="57" applyFont="1" applyFill="1" applyBorder="1" applyAlignment="1">
      <alignment/>
    </xf>
    <xf numFmtId="9" fontId="0" fillId="0" borderId="73" xfId="57" applyFont="1" applyFill="1" applyBorder="1" applyAlignment="1">
      <alignment/>
    </xf>
    <xf numFmtId="2" fontId="0" fillId="0" borderId="66" xfId="57" applyNumberFormat="1" applyFont="1" applyFill="1" applyBorder="1" applyAlignment="1">
      <alignment/>
    </xf>
    <xf numFmtId="193" fontId="0" fillId="0" borderId="73" xfId="57" applyNumberFormat="1" applyFont="1" applyFill="1" applyBorder="1" applyAlignment="1">
      <alignment/>
    </xf>
    <xf numFmtId="9" fontId="0" fillId="0" borderId="70" xfId="57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9" fontId="0" fillId="0" borderId="13" xfId="57" applyFont="1" applyFill="1" applyBorder="1" applyAlignment="1">
      <alignment/>
    </xf>
    <xf numFmtId="193" fontId="0" fillId="0" borderId="13" xfId="57" applyNumberFormat="1" applyFont="1" applyFill="1" applyBorder="1" applyAlignment="1">
      <alignment/>
    </xf>
    <xf numFmtId="2" fontId="0" fillId="0" borderId="50" xfId="0" applyNumberFormat="1" applyFont="1" applyFill="1" applyBorder="1" applyAlignment="1">
      <alignment/>
    </xf>
    <xf numFmtId="2" fontId="0" fillId="0" borderId="68" xfId="0" applyNumberFormat="1" applyFont="1" applyFill="1" applyBorder="1" applyAlignment="1">
      <alignment/>
    </xf>
    <xf numFmtId="2" fontId="0" fillId="0" borderId="13" xfId="57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1" fillId="0" borderId="64" xfId="0" applyNumberFormat="1" applyFont="1" applyFill="1" applyBorder="1" applyAlignment="1">
      <alignment/>
    </xf>
    <xf numFmtId="2" fontId="1" fillId="0" borderId="65" xfId="0" applyNumberFormat="1" applyFont="1" applyFill="1" applyBorder="1" applyAlignment="1">
      <alignment/>
    </xf>
    <xf numFmtId="2" fontId="1" fillId="0" borderId="66" xfId="0" applyNumberFormat="1" applyFont="1" applyFill="1" applyBorder="1" applyAlignment="1">
      <alignment/>
    </xf>
    <xf numFmtId="2" fontId="1" fillId="0" borderId="72" xfId="0" applyNumberFormat="1" applyFont="1" applyFill="1" applyBorder="1" applyAlignment="1">
      <alignment/>
    </xf>
    <xf numFmtId="9" fontId="1" fillId="0" borderId="15" xfId="57" applyNumberFormat="1" applyFont="1" applyFill="1" applyBorder="1" applyAlignment="1">
      <alignment/>
    </xf>
    <xf numFmtId="9" fontId="0" fillId="0" borderId="14" xfId="57" applyFont="1" applyFill="1" applyBorder="1" applyAlignment="1">
      <alignment/>
    </xf>
    <xf numFmtId="9" fontId="0" fillId="0" borderId="15" xfId="57" applyNumberFormat="1" applyFont="1" applyFill="1" applyBorder="1" applyAlignment="1">
      <alignment/>
    </xf>
    <xf numFmtId="9" fontId="0" fillId="0" borderId="66" xfId="57" applyFont="1" applyFill="1" applyBorder="1" applyAlignment="1">
      <alignment/>
    </xf>
    <xf numFmtId="2" fontId="0" fillId="0" borderId="73" xfId="57" applyNumberFormat="1" applyFont="1" applyFill="1" applyBorder="1" applyAlignment="1">
      <alignment/>
    </xf>
    <xf numFmtId="0" fontId="0" fillId="0" borderId="73" xfId="57" applyNumberFormat="1" applyFont="1" applyFill="1" applyBorder="1" applyAlignment="1">
      <alignment/>
    </xf>
    <xf numFmtId="9" fontId="0" fillId="0" borderId="72" xfId="57" applyFont="1" applyFill="1" applyBorder="1" applyAlignment="1">
      <alignment/>
    </xf>
    <xf numFmtId="9" fontId="0" fillId="0" borderId="73" xfId="57" applyFont="1" applyFill="1" applyBorder="1" applyAlignment="1">
      <alignment/>
    </xf>
    <xf numFmtId="2" fontId="0" fillId="0" borderId="66" xfId="57" applyNumberFormat="1" applyFont="1" applyFill="1" applyBorder="1" applyAlignment="1">
      <alignment/>
    </xf>
    <xf numFmtId="193" fontId="0" fillId="0" borderId="73" xfId="57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27" fillId="0" borderId="13" xfId="57" applyNumberFormat="1" applyFont="1" applyFill="1" applyBorder="1" applyAlignment="1">
      <alignment/>
    </xf>
    <xf numFmtId="9" fontId="0" fillId="33" borderId="12" xfId="57" applyFont="1" applyFill="1" applyBorder="1" applyAlignment="1">
      <alignment/>
    </xf>
    <xf numFmtId="9" fontId="0" fillId="33" borderId="15" xfId="57" applyFont="1" applyFill="1" applyBorder="1" applyAlignment="1">
      <alignment/>
    </xf>
    <xf numFmtId="9" fontId="0" fillId="33" borderId="15" xfId="57" applyNumberFormat="1" applyFont="1" applyFill="1" applyBorder="1" applyAlignment="1">
      <alignment/>
    </xf>
    <xf numFmtId="2" fontId="1" fillId="0" borderId="64" xfId="0" applyNumberFormat="1" applyFont="1" applyFill="1" applyBorder="1" applyAlignment="1">
      <alignment/>
    </xf>
    <xf numFmtId="2" fontId="1" fillId="0" borderId="65" xfId="0" applyNumberFormat="1" applyFont="1" applyFill="1" applyBorder="1" applyAlignment="1">
      <alignment/>
    </xf>
    <xf numFmtId="2" fontId="1" fillId="0" borderId="66" xfId="0" applyNumberFormat="1" applyFont="1" applyFill="1" applyBorder="1" applyAlignment="1">
      <alignment/>
    </xf>
    <xf numFmtId="2" fontId="1" fillId="0" borderId="72" xfId="0" applyNumberFormat="1" applyFont="1" applyFill="1" applyBorder="1" applyAlignment="1">
      <alignment/>
    </xf>
    <xf numFmtId="9" fontId="0" fillId="0" borderId="15" xfId="57" applyFont="1" applyFill="1" applyBorder="1" applyAlignment="1">
      <alignment/>
    </xf>
    <xf numFmtId="9" fontId="0" fillId="0" borderId="12" xfId="57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74" xfId="0" applyFont="1" applyBorder="1" applyAlignment="1">
      <alignment horizontal="center" wrapText="1"/>
    </xf>
    <xf numFmtId="0" fontId="0" fillId="0" borderId="70" xfId="0" applyFont="1" applyBorder="1" applyAlignment="1">
      <alignment horizontal="center" wrapText="1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0" fillId="0" borderId="30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1" fillId="0" borderId="7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6" name="Таблица111305887" displayName="Таблица111305887" ref="A5:BD45" comment="" totalsRowShown="0">
  <autoFilter ref="A5:BD45"/>
  <tableColumns count="56">
    <tableColumn id="1" name="Столбец1"/>
    <tableColumn id="2" name="Столбец2"/>
    <tableColumn id="59" name="Столбец3"/>
    <tableColumn id="58" name="Столбец4"/>
    <tableColumn id="3" name="Столбец5"/>
    <tableColumn id="71" name="Столбец6"/>
    <tableColumn id="70" name="Столбец7"/>
    <tableColumn id="74" name="Столбец8"/>
    <tableColumn id="73" name="Столбец9"/>
    <tableColumn id="77" name="Столбец10"/>
    <tableColumn id="76" name="Столбец11"/>
    <tableColumn id="80" name="Столбец12"/>
    <tableColumn id="79" name="Столбец13"/>
    <tableColumn id="107" name="Столбец14"/>
    <tableColumn id="108" name="Столбец15"/>
    <tableColumn id="109" name="Столбец16"/>
    <tableColumn id="110" name="Столбец163"/>
    <tableColumn id="111" name="Столбец164"/>
    <tableColumn id="112" name="Столбец162"/>
    <tableColumn id="89" name="Столбец142"/>
    <tableColumn id="88" name="Столбец153"/>
    <tableColumn id="87" name="Столбец165"/>
    <tableColumn id="91" name="Столбец1636"/>
    <tableColumn id="94" name="Столбец1647"/>
    <tableColumn id="90" name="Столбец1628"/>
    <tableColumn id="113" name="Столбец1629"/>
    <tableColumn id="114" name="Столбец1630"/>
    <tableColumn id="115" name="Столбец1631"/>
    <tableColumn id="116" name="Столбец1632"/>
    <tableColumn id="117" name="Столбец1633"/>
    <tableColumn id="118" name="Столбец1634"/>
    <tableColumn id="132" name="Столбец16345"/>
    <tableColumn id="133" name="Столбец16346"/>
    <tableColumn id="134" name="Столбец16343"/>
    <tableColumn id="135" name="Столбец16344"/>
    <tableColumn id="136" name="Столбец16342"/>
    <tableColumn id="137" name="Столбец1635"/>
    <tableColumn id="144" name="Столбец1635122"/>
    <tableColumn id="145" name="Столбец1635123"/>
    <tableColumn id="146" name="Столбец1635124"/>
    <tableColumn id="147" name="Столбец1635125"/>
    <tableColumn id="148" name="Столбец1635126"/>
    <tableColumn id="149" name="Столбец1635127"/>
    <tableColumn id="138" name="Столбец163513"/>
    <tableColumn id="139" name="Столбец163514"/>
    <tableColumn id="140" name="Столбец163515"/>
    <tableColumn id="141" name="Столбец163516"/>
    <tableColumn id="142" name="Столбец163517"/>
    <tableColumn id="143" name="Столбец163518"/>
    <tableColumn id="123" name="Столбец18"/>
    <tableColumn id="124" name="Столбец19"/>
    <tableColumn id="121" name="Столбец20"/>
    <tableColumn id="122" name="Столбец21"/>
    <tableColumn id="120" name="Столбец22"/>
    <tableColumn id="119" name="Столбец23"/>
    <tableColumn id="52" name="Столбец1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57" name="Таблица1113058" displayName="Таблица1113058" ref="A5:BD56" comment="" totalsRowShown="0">
  <autoFilter ref="A5:BD56"/>
  <tableColumns count="56">
    <tableColumn id="1" name="Столбец1"/>
    <tableColumn id="2" name="Столбец2"/>
    <tableColumn id="59" name="Столбец3"/>
    <tableColumn id="58" name="Столбец4"/>
    <tableColumn id="3" name="Столбец5"/>
    <tableColumn id="71" name="Столбец6"/>
    <tableColumn id="70" name="Столбец7"/>
    <tableColumn id="74" name="Столбец8"/>
    <tableColumn id="73" name="Столбец9"/>
    <tableColumn id="77" name="Столбец10"/>
    <tableColumn id="76" name="Столбец11"/>
    <tableColumn id="80" name="Столбец12"/>
    <tableColumn id="79" name="Столбец13"/>
    <tableColumn id="107" name="Столбец14"/>
    <tableColumn id="108" name="Столбец15"/>
    <tableColumn id="109" name="Столбец16"/>
    <tableColumn id="110" name="Столбец163"/>
    <tableColumn id="111" name="Столбец164"/>
    <tableColumn id="112" name="Столбец162"/>
    <tableColumn id="89" name="Столбец142"/>
    <tableColumn id="88" name="Столбец153"/>
    <tableColumn id="87" name="Столбец165"/>
    <tableColumn id="91" name="Столбец1636"/>
    <tableColumn id="94" name="Столбец1647"/>
    <tableColumn id="90" name="Столбец1628"/>
    <tableColumn id="113" name="Столбец1629"/>
    <tableColumn id="114" name="Столбец1630"/>
    <tableColumn id="115" name="Столбец1631"/>
    <tableColumn id="116" name="Столбец1632"/>
    <tableColumn id="117" name="Столбец1633"/>
    <tableColumn id="118" name="Столбец1634"/>
    <tableColumn id="132" name="Столбец16345"/>
    <tableColumn id="133" name="Столбец16346"/>
    <tableColumn id="134" name="Столбец16343"/>
    <tableColumn id="135" name="Столбец16344"/>
    <tableColumn id="136" name="Столбец16342"/>
    <tableColumn id="137" name="Столбец1635"/>
    <tableColumn id="144" name="Столбец1635122"/>
    <tableColumn id="145" name="Столбец1635123"/>
    <tableColumn id="146" name="Столбец1635124"/>
    <tableColumn id="147" name="Столбец1635125"/>
    <tableColumn id="148" name="Столбец1635126"/>
    <tableColumn id="149" name="Столбец1635127"/>
    <tableColumn id="138" name="Столбец163513"/>
    <tableColumn id="139" name="Столбец163514"/>
    <tableColumn id="140" name="Столбец163515"/>
    <tableColumn id="141" name="Столбец163516"/>
    <tableColumn id="142" name="Столбец163517"/>
    <tableColumn id="143" name="Столбец163518"/>
    <tableColumn id="123" name="Столбец18"/>
    <tableColumn id="124" name="Столбец19"/>
    <tableColumn id="121" name="Столбец20"/>
    <tableColumn id="122" name="Столбец21"/>
    <tableColumn id="120" name="Столбец22"/>
    <tableColumn id="119" name="Столбец23"/>
    <tableColumn id="52" name="Столбец1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9" name="Таблица11130" displayName="Таблица11130" ref="A5:BD57" comment="" totalsRowShown="0">
  <autoFilter ref="A5:BD57"/>
  <tableColumns count="56">
    <tableColumn id="1" name="Столбец1"/>
    <tableColumn id="2" name="Столбец2"/>
    <tableColumn id="59" name="Столбец3"/>
    <tableColumn id="58" name="Столбец4"/>
    <tableColumn id="3" name="Столбец5"/>
    <tableColumn id="71" name="Столбец6"/>
    <tableColumn id="70" name="Столбец7"/>
    <tableColumn id="74" name="Столбец8"/>
    <tableColumn id="73" name="Столбец9"/>
    <tableColumn id="77" name="Столбец10"/>
    <tableColumn id="76" name="Столбец11"/>
    <tableColumn id="80" name="Столбец12"/>
    <tableColumn id="79" name="Столбец13"/>
    <tableColumn id="107" name="Столбец14"/>
    <tableColumn id="108" name="Столбец15"/>
    <tableColumn id="150" name="Столбец163"/>
    <tableColumn id="109" name="Столбец16"/>
    <tableColumn id="111" name="Столбец164"/>
    <tableColumn id="112" name="Столбец162"/>
    <tableColumn id="89" name="Столбец142"/>
    <tableColumn id="88" name="Столбец153"/>
    <tableColumn id="151" name="Столбец1636"/>
    <tableColumn id="87" name="Столбец165"/>
    <tableColumn id="94" name="Столбец1647"/>
    <tableColumn id="90" name="Столбец1628"/>
    <tableColumn id="113" name="Столбец1629"/>
    <tableColumn id="114" name="Столбец1630"/>
    <tableColumn id="152" name="Столбец1632"/>
    <tableColumn id="115" name="Столбец1631"/>
    <tableColumn id="117" name="Столбец1633"/>
    <tableColumn id="118" name="Столбец1634"/>
    <tableColumn id="132" name="Столбец16345"/>
    <tableColumn id="133" name="Столбец16346"/>
    <tableColumn id="153" name="Столбец16344"/>
    <tableColumn id="134" name="Столбец16343"/>
    <tableColumn id="136" name="Столбец16342"/>
    <tableColumn id="137" name="Столбец1635"/>
    <tableColumn id="144" name="Столбец1635122"/>
    <tableColumn id="154" name="Столбец1635124"/>
    <tableColumn id="145" name="Столбец1635123"/>
    <tableColumn id="147" name="Столбец1635125"/>
    <tableColumn id="148" name="Столбец1635126"/>
    <tableColumn id="149" name="Столбец1635127"/>
    <tableColumn id="138" name="Столбец163513"/>
    <tableColumn id="156" name="Столбец163515"/>
    <tableColumn id="139" name="Столбец163514"/>
    <tableColumn id="141" name="Столбец163516"/>
    <tableColumn id="142" name="Столбец163517"/>
    <tableColumn id="143" name="Столбец163518"/>
    <tableColumn id="123" name="Столбец18"/>
    <tableColumn id="157" name="Столбец20"/>
    <tableColumn id="124" name="Столбец19"/>
    <tableColumn id="122" name="Столбец21"/>
    <tableColumn id="120" name="Столбец22"/>
    <tableColumn id="119" name="Столбец23"/>
    <tableColumn id="52" name="Столбец1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0" name="Таблица111" displayName="Таблица111" ref="A5:AL52" comment="" totalsRowShown="0">
  <autoFilter ref="A5:AL52"/>
  <tableColumns count="38">
    <tableColumn id="1" name="Сортировка"/>
    <tableColumn id="2" name="Столбец2"/>
    <tableColumn id="59" name="Столбец24"/>
    <tableColumn id="58" name="Столбец23"/>
    <tableColumn id="3" name="Столбец3"/>
    <tableColumn id="28" name="Столбец28"/>
    <tableColumn id="29" name="Столбец29"/>
    <tableColumn id="30" name="Столбец30"/>
    <tableColumn id="31" name="Столбец31"/>
    <tableColumn id="32" name="Столбец32"/>
    <tableColumn id="33" name="Столбец33"/>
    <tableColumn id="34" name="Столбец34"/>
    <tableColumn id="35" name="Столбец35"/>
    <tableColumn id="36" name="Столбец36"/>
    <tableColumn id="37" name="Столбец37"/>
    <tableColumn id="48" name="Столбец38"/>
    <tableColumn id="38" name="Столбец362"/>
    <tableColumn id="39" name="Столбец373"/>
    <tableColumn id="49" name="Столбец374"/>
    <tableColumn id="40" name="Столбец3622"/>
    <tableColumn id="41" name="Столбец3733"/>
    <tableColumn id="50" name="Столбец3734"/>
    <tableColumn id="53" name="Столбец36222"/>
    <tableColumn id="54" name="Столбец37333"/>
    <tableColumn id="55" name="Столбец37334"/>
    <tableColumn id="42" name="Столбец362222"/>
    <tableColumn id="43" name="Столбец373333"/>
    <tableColumn id="51" name="Столбец373344"/>
    <tableColumn id="62" name="Столбец3733443"/>
    <tableColumn id="61" name="Столбец3733442"/>
    <tableColumn id="60" name="Столбец373345"/>
    <tableColumn id="65" name="Столбец3733453"/>
    <tableColumn id="64" name="Столбец3733452"/>
    <tableColumn id="63" name="Столбец373346"/>
    <tableColumn id="68" name="Столбец3733463"/>
    <tableColumn id="67" name="Столбец3733462"/>
    <tableColumn id="66" name="Столбец373347"/>
    <tableColumn id="52" name="Столбец3733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1" name="Таблица1" displayName="Таблица1" ref="A5:AB37" comment="" totalsRowShown="0">
  <autoFilter ref="A5:AB37"/>
  <tableColumns count="28">
    <tableColumn id="1" name="Сортировка"/>
    <tableColumn id="2" name="Столбец2"/>
    <tableColumn id="3" name="Столбец3"/>
    <tableColumn id="4" name="Столбец4"/>
    <tableColumn id="5" name="Столбец5"/>
    <tableColumn id="6" name="Столбец6"/>
    <tableColumn id="7" name="Столбец7"/>
    <tableColumn id="8" name="Столбец8"/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  <tableColumn id="16" name="Столбец16"/>
    <tableColumn id="17" name="Столбец17"/>
    <tableColumn id="18" name="Столбец18"/>
    <tableColumn id="19" name="Столбец19"/>
    <tableColumn id="20" name="Столбец20"/>
    <tableColumn id="21" name="Столбец21"/>
    <tableColumn id="22" name="Столбец22"/>
    <tableColumn id="23" name="Столбец23"/>
    <tableColumn id="24" name="Столбец24"/>
    <tableColumn id="25" name="Столбец25"/>
    <tableColumn id="26" name="Столбец26"/>
    <tableColumn id="27" name="Столбец27"/>
    <tableColumn id="52" name="Столбец3733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8"/>
  <sheetViews>
    <sheetView tabSelected="1" zoomScale="55" zoomScaleNormal="55" zoomScalePageLayoutView="0" workbookViewId="0" topLeftCell="A1">
      <pane xSplit="1" topLeftCell="Y1" activePane="topRight" state="frozen"/>
      <selection pane="topLeft" activeCell="A1" sqref="A1"/>
      <selection pane="topRight" activeCell="AX38" sqref="AX38"/>
    </sheetView>
  </sheetViews>
  <sheetFormatPr defaultColWidth="9.140625" defaultRowHeight="12.75"/>
  <cols>
    <col min="1" max="1" width="29.7109375" style="0" customWidth="1"/>
    <col min="2" max="4" width="11.00390625" style="0" customWidth="1"/>
    <col min="5" max="5" width="11.00390625" style="0" hidden="1" customWidth="1"/>
    <col min="6" max="13" width="9.140625" style="0" hidden="1" customWidth="1"/>
    <col min="14" max="14" width="11.421875" style="0" customWidth="1"/>
    <col min="15" max="21" width="9.140625" style="0" customWidth="1"/>
    <col min="38" max="55" width="9.140625" style="0" customWidth="1"/>
    <col min="56" max="56" width="11.7109375" style="0" customWidth="1"/>
  </cols>
  <sheetData>
    <row r="1" spans="1:5" ht="13.5" thickBot="1">
      <c r="A1" s="3"/>
      <c r="B1" s="79"/>
      <c r="C1" s="79"/>
      <c r="D1" s="79"/>
      <c r="E1" s="126"/>
    </row>
    <row r="2" spans="1:56" ht="12.75">
      <c r="A2" s="334" t="s">
        <v>0</v>
      </c>
      <c r="B2" s="337" t="s">
        <v>147</v>
      </c>
      <c r="C2" s="337" t="s">
        <v>148</v>
      </c>
      <c r="D2" s="337" t="s">
        <v>149</v>
      </c>
      <c r="E2" s="160" t="s">
        <v>152</v>
      </c>
      <c r="F2" s="332" t="s">
        <v>71</v>
      </c>
      <c r="G2" s="333"/>
      <c r="H2" s="332" t="s">
        <v>72</v>
      </c>
      <c r="I2" s="333"/>
      <c r="J2" s="332" t="s">
        <v>73</v>
      </c>
      <c r="K2" s="333"/>
      <c r="L2" s="326" t="s">
        <v>108</v>
      </c>
      <c r="M2" s="329"/>
      <c r="N2" s="326" t="s">
        <v>109</v>
      </c>
      <c r="O2" s="327"/>
      <c r="P2" s="327"/>
      <c r="Q2" s="327"/>
      <c r="R2" s="327"/>
      <c r="S2" s="328"/>
      <c r="T2" s="326" t="s">
        <v>118</v>
      </c>
      <c r="U2" s="327"/>
      <c r="V2" s="327"/>
      <c r="W2" s="327"/>
      <c r="X2" s="327"/>
      <c r="Y2" s="328"/>
      <c r="Z2" s="326" t="s">
        <v>119</v>
      </c>
      <c r="AA2" s="327"/>
      <c r="AB2" s="327"/>
      <c r="AC2" s="327"/>
      <c r="AD2" s="327"/>
      <c r="AE2" s="329"/>
      <c r="AF2" s="326" t="s">
        <v>50</v>
      </c>
      <c r="AG2" s="327"/>
      <c r="AH2" s="327"/>
      <c r="AI2" s="327"/>
      <c r="AJ2" s="327"/>
      <c r="AK2" s="328"/>
      <c r="AL2" s="326" t="s">
        <v>35</v>
      </c>
      <c r="AM2" s="327"/>
      <c r="AN2" s="327"/>
      <c r="AO2" s="327"/>
      <c r="AP2" s="327"/>
      <c r="AQ2" s="328"/>
      <c r="AR2" s="326" t="s">
        <v>36</v>
      </c>
      <c r="AS2" s="327"/>
      <c r="AT2" s="327"/>
      <c r="AU2" s="327"/>
      <c r="AV2" s="327"/>
      <c r="AW2" s="328"/>
      <c r="AX2" s="326" t="s">
        <v>37</v>
      </c>
      <c r="AY2" s="327"/>
      <c r="AZ2" s="327"/>
      <c r="BA2" s="327"/>
      <c r="BB2" s="327"/>
      <c r="BC2" s="329"/>
      <c r="BD2" s="330" t="s">
        <v>138</v>
      </c>
    </row>
    <row r="3" spans="1:56" ht="12.75">
      <c r="A3" s="335"/>
      <c r="B3" s="337"/>
      <c r="C3" s="337"/>
      <c r="D3" s="337"/>
      <c r="E3" s="201" t="s">
        <v>52</v>
      </c>
      <c r="F3" s="43" t="s">
        <v>29</v>
      </c>
      <c r="G3" s="83" t="s">
        <v>31</v>
      </c>
      <c r="H3" s="43" t="s">
        <v>29</v>
      </c>
      <c r="I3" s="83" t="s">
        <v>31</v>
      </c>
      <c r="J3" s="43" t="s">
        <v>29</v>
      </c>
      <c r="K3" s="83" t="s">
        <v>31</v>
      </c>
      <c r="L3" s="6" t="s">
        <v>29</v>
      </c>
      <c r="M3" s="4" t="s">
        <v>31</v>
      </c>
      <c r="N3" s="6" t="s">
        <v>217</v>
      </c>
      <c r="O3" s="5" t="s">
        <v>205</v>
      </c>
      <c r="P3" s="5" t="s">
        <v>29</v>
      </c>
      <c r="Q3" s="5" t="s">
        <v>246</v>
      </c>
      <c r="R3" s="5" t="s">
        <v>207</v>
      </c>
      <c r="S3" s="193" t="s">
        <v>208</v>
      </c>
      <c r="T3" s="6" t="s">
        <v>217</v>
      </c>
      <c r="U3" s="5" t="s">
        <v>205</v>
      </c>
      <c r="V3" s="5" t="s">
        <v>29</v>
      </c>
      <c r="W3" s="5" t="s">
        <v>246</v>
      </c>
      <c r="X3" s="5" t="s">
        <v>207</v>
      </c>
      <c r="Y3" s="193" t="s">
        <v>208</v>
      </c>
      <c r="Z3" s="6" t="s">
        <v>217</v>
      </c>
      <c r="AA3" s="5" t="s">
        <v>205</v>
      </c>
      <c r="AB3" s="5" t="s">
        <v>29</v>
      </c>
      <c r="AC3" s="5" t="s">
        <v>246</v>
      </c>
      <c r="AD3" s="5" t="s">
        <v>207</v>
      </c>
      <c r="AE3" s="193" t="s">
        <v>208</v>
      </c>
      <c r="AF3" s="6" t="s">
        <v>217</v>
      </c>
      <c r="AG3" s="5" t="s">
        <v>205</v>
      </c>
      <c r="AH3" s="5" t="s">
        <v>29</v>
      </c>
      <c r="AI3" s="5" t="s">
        <v>246</v>
      </c>
      <c r="AJ3" s="5" t="s">
        <v>207</v>
      </c>
      <c r="AK3" s="193" t="s">
        <v>208</v>
      </c>
      <c r="AL3" s="6" t="s">
        <v>217</v>
      </c>
      <c r="AM3" s="5" t="s">
        <v>205</v>
      </c>
      <c r="AN3" s="5" t="s">
        <v>29</v>
      </c>
      <c r="AO3" s="5" t="s">
        <v>246</v>
      </c>
      <c r="AP3" s="5" t="s">
        <v>207</v>
      </c>
      <c r="AQ3" s="193" t="s">
        <v>208</v>
      </c>
      <c r="AR3" s="6" t="s">
        <v>217</v>
      </c>
      <c r="AS3" s="5" t="s">
        <v>205</v>
      </c>
      <c r="AT3" s="5" t="s">
        <v>29</v>
      </c>
      <c r="AU3" s="5" t="s">
        <v>246</v>
      </c>
      <c r="AV3" s="5" t="s">
        <v>207</v>
      </c>
      <c r="AW3" s="193" t="s">
        <v>208</v>
      </c>
      <c r="AX3" s="6" t="s">
        <v>217</v>
      </c>
      <c r="AY3" s="5" t="s">
        <v>205</v>
      </c>
      <c r="AZ3" s="5" t="s">
        <v>29</v>
      </c>
      <c r="BA3" s="5" t="s">
        <v>246</v>
      </c>
      <c r="BB3" s="5" t="s">
        <v>207</v>
      </c>
      <c r="BC3" s="193" t="s">
        <v>208</v>
      </c>
      <c r="BD3" s="331"/>
    </row>
    <row r="4" spans="1:56" ht="13.5" thickBot="1">
      <c r="A4" s="336"/>
      <c r="B4" s="337"/>
      <c r="C4" s="337"/>
      <c r="D4" s="337"/>
      <c r="E4" s="202" t="s">
        <v>56</v>
      </c>
      <c r="F4" s="43" t="s">
        <v>57</v>
      </c>
      <c r="G4" s="199" t="s">
        <v>56</v>
      </c>
      <c r="H4" s="43" t="s">
        <v>57</v>
      </c>
      <c r="I4" s="199" t="s">
        <v>56</v>
      </c>
      <c r="J4" s="43" t="s">
        <v>57</v>
      </c>
      <c r="K4" s="199" t="s">
        <v>56</v>
      </c>
      <c r="L4" s="57" t="s">
        <v>57</v>
      </c>
      <c r="M4" s="56" t="s">
        <v>56</v>
      </c>
      <c r="N4" s="6" t="s">
        <v>56</v>
      </c>
      <c r="O4" s="5" t="s">
        <v>56</v>
      </c>
      <c r="P4" s="5" t="s">
        <v>57</v>
      </c>
      <c r="Q4" s="5" t="s">
        <v>56</v>
      </c>
      <c r="R4" s="5" t="s">
        <v>209</v>
      </c>
      <c r="S4" s="193" t="s">
        <v>210</v>
      </c>
      <c r="T4" s="6" t="s">
        <v>56</v>
      </c>
      <c r="U4" s="5" t="s">
        <v>56</v>
      </c>
      <c r="V4" s="5" t="s">
        <v>57</v>
      </c>
      <c r="W4" s="5" t="s">
        <v>56</v>
      </c>
      <c r="X4" s="5" t="s">
        <v>209</v>
      </c>
      <c r="Y4" s="193" t="s">
        <v>210</v>
      </c>
      <c r="Z4" s="6" t="s">
        <v>56</v>
      </c>
      <c r="AA4" s="5" t="s">
        <v>56</v>
      </c>
      <c r="AB4" s="5" t="s">
        <v>57</v>
      </c>
      <c r="AC4" s="5" t="s">
        <v>56</v>
      </c>
      <c r="AD4" s="5" t="s">
        <v>209</v>
      </c>
      <c r="AE4" s="193" t="s">
        <v>210</v>
      </c>
      <c r="AF4" s="6" t="s">
        <v>56</v>
      </c>
      <c r="AG4" s="5" t="s">
        <v>56</v>
      </c>
      <c r="AH4" s="5" t="s">
        <v>57</v>
      </c>
      <c r="AI4" s="5" t="s">
        <v>56</v>
      </c>
      <c r="AJ4" s="5" t="s">
        <v>209</v>
      </c>
      <c r="AK4" s="193" t="s">
        <v>210</v>
      </c>
      <c r="AL4" s="6" t="s">
        <v>56</v>
      </c>
      <c r="AM4" s="5" t="s">
        <v>56</v>
      </c>
      <c r="AN4" s="5" t="s">
        <v>57</v>
      </c>
      <c r="AO4" s="5" t="s">
        <v>56</v>
      </c>
      <c r="AP4" s="5" t="s">
        <v>209</v>
      </c>
      <c r="AQ4" s="193" t="s">
        <v>210</v>
      </c>
      <c r="AR4" s="6" t="s">
        <v>56</v>
      </c>
      <c r="AS4" s="5" t="s">
        <v>56</v>
      </c>
      <c r="AT4" s="5" t="s">
        <v>57</v>
      </c>
      <c r="AU4" s="5" t="s">
        <v>56</v>
      </c>
      <c r="AV4" s="5" t="s">
        <v>209</v>
      </c>
      <c r="AW4" s="193" t="s">
        <v>210</v>
      </c>
      <c r="AX4" s="6" t="s">
        <v>56</v>
      </c>
      <c r="AY4" s="5" t="s">
        <v>56</v>
      </c>
      <c r="AZ4" s="5" t="s">
        <v>57</v>
      </c>
      <c r="BA4" s="5" t="s">
        <v>56</v>
      </c>
      <c r="BB4" s="5" t="s">
        <v>209</v>
      </c>
      <c r="BC4" s="193" t="s">
        <v>210</v>
      </c>
      <c r="BD4" s="331"/>
    </row>
    <row r="5" spans="1:56" ht="13.5" thickBot="1">
      <c r="A5" s="98" t="s">
        <v>167</v>
      </c>
      <c r="B5" s="66" t="s">
        <v>74</v>
      </c>
      <c r="C5" s="138" t="s">
        <v>75</v>
      </c>
      <c r="D5" s="138" t="s">
        <v>76</v>
      </c>
      <c r="E5" s="81" t="s">
        <v>77</v>
      </c>
      <c r="F5" s="43" t="s">
        <v>78</v>
      </c>
      <c r="G5" s="44" t="s">
        <v>79</v>
      </c>
      <c r="H5" s="43" t="s">
        <v>80</v>
      </c>
      <c r="I5" s="44" t="s">
        <v>81</v>
      </c>
      <c r="J5" s="43" t="s">
        <v>82</v>
      </c>
      <c r="K5" s="44" t="s">
        <v>83</v>
      </c>
      <c r="L5" s="43" t="s">
        <v>84</v>
      </c>
      <c r="M5" s="41" t="s">
        <v>85</v>
      </c>
      <c r="N5" s="6" t="s">
        <v>86</v>
      </c>
      <c r="O5" s="5" t="s">
        <v>87</v>
      </c>
      <c r="P5" s="5" t="s">
        <v>88</v>
      </c>
      <c r="Q5" s="5" t="s">
        <v>169</v>
      </c>
      <c r="R5" s="5" t="s">
        <v>204</v>
      </c>
      <c r="S5" s="193" t="s">
        <v>168</v>
      </c>
      <c r="T5" s="82" t="s">
        <v>211</v>
      </c>
      <c r="U5" s="42" t="s">
        <v>212</v>
      </c>
      <c r="V5" s="42" t="s">
        <v>213</v>
      </c>
      <c r="W5" s="42" t="s">
        <v>214</v>
      </c>
      <c r="X5" s="42" t="s">
        <v>215</v>
      </c>
      <c r="Y5" s="83" t="s">
        <v>216</v>
      </c>
      <c r="Z5" s="41" t="s">
        <v>218</v>
      </c>
      <c r="AA5" s="41" t="s">
        <v>219</v>
      </c>
      <c r="AB5" s="41" t="s">
        <v>220</v>
      </c>
      <c r="AC5" s="41" t="s">
        <v>221</v>
      </c>
      <c r="AD5" s="41" t="s">
        <v>222</v>
      </c>
      <c r="AE5" s="41" t="s">
        <v>223</v>
      </c>
      <c r="AF5" s="43" t="s">
        <v>228</v>
      </c>
      <c r="AG5" s="41" t="s">
        <v>229</v>
      </c>
      <c r="AH5" s="41" t="s">
        <v>226</v>
      </c>
      <c r="AI5" s="41" t="s">
        <v>227</v>
      </c>
      <c r="AJ5" s="41" t="s">
        <v>225</v>
      </c>
      <c r="AK5" s="44" t="s">
        <v>224</v>
      </c>
      <c r="AL5" s="43" t="s">
        <v>236</v>
      </c>
      <c r="AM5" s="41" t="s">
        <v>237</v>
      </c>
      <c r="AN5" s="41" t="s">
        <v>238</v>
      </c>
      <c r="AO5" s="41" t="s">
        <v>239</v>
      </c>
      <c r="AP5" s="41" t="s">
        <v>240</v>
      </c>
      <c r="AQ5" s="44" t="s">
        <v>241</v>
      </c>
      <c r="AR5" s="43" t="s">
        <v>230</v>
      </c>
      <c r="AS5" s="41" t="s">
        <v>231</v>
      </c>
      <c r="AT5" s="41" t="s">
        <v>232</v>
      </c>
      <c r="AU5" s="41" t="s">
        <v>233</v>
      </c>
      <c r="AV5" s="41" t="s">
        <v>234</v>
      </c>
      <c r="AW5" s="44" t="s">
        <v>235</v>
      </c>
      <c r="AX5" s="43" t="s">
        <v>90</v>
      </c>
      <c r="AY5" s="41" t="s">
        <v>91</v>
      </c>
      <c r="AZ5" s="41" t="s">
        <v>92</v>
      </c>
      <c r="BA5" s="41" t="s">
        <v>93</v>
      </c>
      <c r="BB5" s="41" t="s">
        <v>94</v>
      </c>
      <c r="BC5" s="41" t="s">
        <v>95</v>
      </c>
      <c r="BD5" s="272" t="s">
        <v>89</v>
      </c>
    </row>
    <row r="6" spans="1:56" s="175" customFormat="1" ht="12.75">
      <c r="A6" s="221" t="s">
        <v>251</v>
      </c>
      <c r="B6" s="213">
        <f aca="true" t="shared" si="0" ref="B6:B45">D6-C6</f>
        <v>3329.1600000000003</v>
      </c>
      <c r="C6" s="163">
        <v>1111.1</v>
      </c>
      <c r="D6" s="204">
        <v>4440.26</v>
      </c>
      <c r="E6" s="81">
        <f aca="true" t="shared" si="1" ref="E6:E45">D6*0.0373</f>
        <v>165.621698</v>
      </c>
      <c r="F6" s="222">
        <v>908.1333333333333</v>
      </c>
      <c r="G6" s="223">
        <v>38.2</v>
      </c>
      <c r="H6" s="222">
        <v>787.42</v>
      </c>
      <c r="I6" s="223">
        <v>41.57</v>
      </c>
      <c r="J6" s="222">
        <v>730.77</v>
      </c>
      <c r="K6" s="223">
        <v>39.3</v>
      </c>
      <c r="L6" s="222">
        <v>792.15</v>
      </c>
      <c r="M6" s="224">
        <v>42.94</v>
      </c>
      <c r="N6" s="286">
        <v>107.62</v>
      </c>
      <c r="O6" s="287">
        <v>78.71000000000001</v>
      </c>
      <c r="P6" s="287">
        <v>502.735</v>
      </c>
      <c r="Q6" s="287">
        <v>28.91</v>
      </c>
      <c r="R6" s="227">
        <f aca="true" t="shared" si="2" ref="R6:R45">Q6/P6</f>
        <v>0.057505445214675724</v>
      </c>
      <c r="S6" s="228">
        <f aca="true" t="shared" si="3" ref="S6:S45">O6/($D6*0.0373)</f>
        <v>0.4752396633441109</v>
      </c>
      <c r="T6" s="295">
        <v>159.38</v>
      </c>
      <c r="U6" s="296">
        <v>129.001</v>
      </c>
      <c r="V6" s="296">
        <v>465.621</v>
      </c>
      <c r="W6" s="296">
        <v>30.379</v>
      </c>
      <c r="X6" s="227">
        <f aca="true" t="shared" si="4" ref="X6:X45">W6/V6</f>
        <v>0.06524405041868817</v>
      </c>
      <c r="Y6" s="228">
        <f aca="true" t="shared" si="5" ref="Y6:Y33">U6/($D6*0.0373)</f>
        <v>0.7788894906753099</v>
      </c>
      <c r="Z6" s="229">
        <v>203.65</v>
      </c>
      <c r="AA6" s="230">
        <v>165.758</v>
      </c>
      <c r="AB6" s="230">
        <v>532.903</v>
      </c>
      <c r="AC6" s="230">
        <v>37.892</v>
      </c>
      <c r="AD6" s="227">
        <f aca="true" t="shared" si="6" ref="AD6:AD45">AC6/AB6</f>
        <v>0.07110487274419548</v>
      </c>
      <c r="AE6" s="228">
        <f aca="true" t="shared" si="7" ref="AE6:AE33">AA6/($D6*0.0373)</f>
        <v>1.0008229718789623</v>
      </c>
      <c r="AF6" s="225">
        <v>180.66</v>
      </c>
      <c r="AG6" s="226">
        <v>144.61599999999999</v>
      </c>
      <c r="AH6" s="226">
        <v>531.282</v>
      </c>
      <c r="AI6" s="226">
        <v>36.044</v>
      </c>
      <c r="AJ6" s="227">
        <f aca="true" t="shared" si="8" ref="AJ6:AJ45">AI6/AH6</f>
        <v>0.06784344284203116</v>
      </c>
      <c r="AK6" s="228">
        <f aca="true" t="shared" si="9" ref="AK6:AK33">AG6/($D6*0.0373)</f>
        <v>0.8731706156037597</v>
      </c>
      <c r="AL6" s="98">
        <v>173.87</v>
      </c>
      <c r="AM6" s="221">
        <v>136.69</v>
      </c>
      <c r="AN6" s="233">
        <v>523.251</v>
      </c>
      <c r="AO6" s="233">
        <v>37.18</v>
      </c>
      <c r="AP6" s="227">
        <f aca="true" t="shared" si="10" ref="AP6:AP45">AO6/AN6</f>
        <v>0.0710557648241475</v>
      </c>
      <c r="AQ6" s="228">
        <f aca="true" t="shared" si="11" ref="AQ6:AQ33">AM6/($D6*0.0373)</f>
        <v>0.8253145671770615</v>
      </c>
      <c r="AR6" s="263">
        <v>130.84</v>
      </c>
      <c r="AS6" s="235">
        <v>95.929</v>
      </c>
      <c r="AT6" s="235">
        <v>578.759</v>
      </c>
      <c r="AU6" s="235">
        <v>34.911</v>
      </c>
      <c r="AV6" s="227">
        <f aca="true" t="shared" si="12" ref="AV6:AV45">AU6/AT6</f>
        <v>0.06032044426090998</v>
      </c>
      <c r="AW6" s="228">
        <f aca="true" t="shared" si="13" ref="AW6:AW33">AS6/($D6*0.0373)</f>
        <v>0.5792055096549004</v>
      </c>
      <c r="AX6" s="286">
        <v>135.07</v>
      </c>
      <c r="AY6" s="287">
        <v>98.856</v>
      </c>
      <c r="AZ6" s="287">
        <v>609.77</v>
      </c>
      <c r="BA6" s="287">
        <v>36.214</v>
      </c>
      <c r="BB6" s="287">
        <v>0.05938960591698509</v>
      </c>
      <c r="BC6" s="239">
        <v>0.5968783148208032</v>
      </c>
      <c r="BD6" s="270">
        <f aca="true" t="shared" si="14" ref="BD6:BD45">AVERAGE(S6,Y6,AE6,AK6,AQ6,AW6,BC6)</f>
        <v>0.732788733307844</v>
      </c>
    </row>
    <row r="7" spans="1:56" s="175" customFormat="1" ht="12.75">
      <c r="A7" s="221" t="s">
        <v>252</v>
      </c>
      <c r="B7" s="214">
        <f t="shared" si="0"/>
        <v>3016.2</v>
      </c>
      <c r="C7" s="171">
        <v>232.9</v>
      </c>
      <c r="D7" s="205">
        <v>3249.1</v>
      </c>
      <c r="E7" s="81">
        <f t="shared" si="1"/>
        <v>121.19143</v>
      </c>
      <c r="F7" s="194">
        <v>393.8666666666667</v>
      </c>
      <c r="G7" s="119">
        <v>22.1</v>
      </c>
      <c r="H7" s="194">
        <v>417.05</v>
      </c>
      <c r="I7" s="119">
        <v>22.94</v>
      </c>
      <c r="J7" s="194">
        <v>291.06</v>
      </c>
      <c r="K7" s="119">
        <v>16.83</v>
      </c>
      <c r="L7" s="194" t="s">
        <v>115</v>
      </c>
      <c r="M7" s="128"/>
      <c r="N7" s="286">
        <v>68.01</v>
      </c>
      <c r="O7" s="287">
        <v>49.697</v>
      </c>
      <c r="P7" s="287">
        <v>304.497</v>
      </c>
      <c r="Q7" s="287">
        <v>18.313</v>
      </c>
      <c r="R7" s="227">
        <f t="shared" si="2"/>
        <v>0.060141807636856844</v>
      </c>
      <c r="S7" s="228">
        <f t="shared" si="3"/>
        <v>0.41007025001685354</v>
      </c>
      <c r="T7" s="291">
        <v>124.78</v>
      </c>
      <c r="U7" s="292">
        <v>104.623</v>
      </c>
      <c r="V7" s="292">
        <v>315.899</v>
      </c>
      <c r="W7" s="292">
        <v>20.157</v>
      </c>
      <c r="X7" s="227">
        <f t="shared" si="4"/>
        <v>0.06380836913063985</v>
      </c>
      <c r="Y7" s="228">
        <f t="shared" si="5"/>
        <v>0.8632871152687942</v>
      </c>
      <c r="Z7" s="225">
        <v>149.32</v>
      </c>
      <c r="AA7" s="226">
        <v>128.695</v>
      </c>
      <c r="AB7" s="226">
        <v>284.843</v>
      </c>
      <c r="AC7" s="226">
        <v>20.625</v>
      </c>
      <c r="AD7" s="227">
        <f t="shared" si="6"/>
        <v>0.07240830913871851</v>
      </c>
      <c r="AE7" s="228">
        <f t="shared" si="7"/>
        <v>1.0619150215489659</v>
      </c>
      <c r="AF7" s="225">
        <v>143.79</v>
      </c>
      <c r="AG7" s="226">
        <v>123.29299999999999</v>
      </c>
      <c r="AH7" s="226">
        <v>296.977</v>
      </c>
      <c r="AI7" s="226">
        <v>20.497</v>
      </c>
      <c r="AJ7" s="227">
        <f t="shared" si="8"/>
        <v>0.06901881290470306</v>
      </c>
      <c r="AK7" s="228">
        <f t="shared" si="9"/>
        <v>1.0173409126371393</v>
      </c>
      <c r="AL7" s="98">
        <v>146.43</v>
      </c>
      <c r="AM7" s="221">
        <v>127.30000000000001</v>
      </c>
      <c r="AN7" s="233">
        <v>264.754</v>
      </c>
      <c r="AO7" s="233">
        <v>19.13</v>
      </c>
      <c r="AP7" s="227">
        <f t="shared" si="10"/>
        <v>0.07225575439842268</v>
      </c>
      <c r="AQ7" s="228">
        <f t="shared" si="11"/>
        <v>1.0504043066411546</v>
      </c>
      <c r="AR7" s="265">
        <v>102.57</v>
      </c>
      <c r="AS7" s="237">
        <v>84.931</v>
      </c>
      <c r="AT7" s="237">
        <v>286.935</v>
      </c>
      <c r="AU7" s="237">
        <v>17.639</v>
      </c>
      <c r="AV7" s="227">
        <f t="shared" si="12"/>
        <v>0.06147385296321466</v>
      </c>
      <c r="AW7" s="228">
        <f t="shared" si="13"/>
        <v>0.7008003783765898</v>
      </c>
      <c r="AX7" s="286">
        <v>105.72</v>
      </c>
      <c r="AY7" s="287">
        <v>86.462</v>
      </c>
      <c r="AZ7" s="287">
        <v>318.105</v>
      </c>
      <c r="BA7" s="287">
        <v>19.258</v>
      </c>
      <c r="BB7" s="287">
        <v>0.060539758884645</v>
      </c>
      <c r="BC7" s="239">
        <v>0.7134332848453063</v>
      </c>
      <c r="BD7" s="270">
        <f t="shared" si="14"/>
        <v>0.8310358956192577</v>
      </c>
    </row>
    <row r="8" spans="1:56" s="175" customFormat="1" ht="12.75">
      <c r="A8" s="221" t="s">
        <v>8</v>
      </c>
      <c r="B8" s="214">
        <f t="shared" si="0"/>
        <v>4427.8</v>
      </c>
      <c r="C8" s="171">
        <v>165.3</v>
      </c>
      <c r="D8" s="204">
        <v>4593.1</v>
      </c>
      <c r="E8" s="81">
        <f t="shared" si="1"/>
        <v>171.32263</v>
      </c>
      <c r="F8" s="194">
        <v>437.3333333333333</v>
      </c>
      <c r="G8" s="119">
        <v>22.35</v>
      </c>
      <c r="H8" s="194">
        <v>443.83</v>
      </c>
      <c r="I8" s="119">
        <v>22.72</v>
      </c>
      <c r="J8" s="194">
        <v>384.53</v>
      </c>
      <c r="K8" s="119">
        <v>19.9</v>
      </c>
      <c r="L8" s="194">
        <v>433.24</v>
      </c>
      <c r="M8" s="128">
        <v>22.93</v>
      </c>
      <c r="N8" s="286">
        <v>88.99</v>
      </c>
      <c r="O8" s="287">
        <v>57.5515</v>
      </c>
      <c r="P8" s="287">
        <v>419.18</v>
      </c>
      <c r="Q8" s="287">
        <v>31.438499999999998</v>
      </c>
      <c r="R8" s="227">
        <f t="shared" si="2"/>
        <v>0.075</v>
      </c>
      <c r="S8" s="228">
        <f t="shared" si="3"/>
        <v>0.3359246819874292</v>
      </c>
      <c r="T8" s="291">
        <v>159.42</v>
      </c>
      <c r="U8" s="292">
        <v>122.22299999999998</v>
      </c>
      <c r="V8" s="292">
        <v>495.96</v>
      </c>
      <c r="W8" s="292">
        <v>37.196999999999996</v>
      </c>
      <c r="X8" s="227">
        <f t="shared" si="4"/>
        <v>0.075</v>
      </c>
      <c r="Y8" s="228">
        <f t="shared" si="5"/>
        <v>0.7134083804340383</v>
      </c>
      <c r="Z8" s="225">
        <v>170.2</v>
      </c>
      <c r="AA8" s="226">
        <v>135.02425</v>
      </c>
      <c r="AB8" s="226">
        <v>469.01</v>
      </c>
      <c r="AC8" s="226">
        <v>35.17575</v>
      </c>
      <c r="AD8" s="227">
        <f t="shared" si="6"/>
        <v>0.075</v>
      </c>
      <c r="AE8" s="228">
        <f t="shared" si="7"/>
        <v>0.7881285151879819</v>
      </c>
      <c r="AF8" s="225">
        <v>165.1</v>
      </c>
      <c r="AG8" s="226">
        <v>125.8435</v>
      </c>
      <c r="AH8" s="226">
        <v>523.42</v>
      </c>
      <c r="AI8" s="226">
        <v>39.256499999999996</v>
      </c>
      <c r="AJ8" s="227">
        <f t="shared" si="8"/>
        <v>0.075</v>
      </c>
      <c r="AK8" s="228">
        <f t="shared" si="9"/>
        <v>0.7345410235647212</v>
      </c>
      <c r="AL8" s="98">
        <v>166.18</v>
      </c>
      <c r="AM8" s="221">
        <v>130.8535</v>
      </c>
      <c r="AN8" s="233">
        <v>471.02</v>
      </c>
      <c r="AO8" s="233">
        <v>35.326499999999996</v>
      </c>
      <c r="AP8" s="227">
        <f t="shared" si="10"/>
        <v>0.075</v>
      </c>
      <c r="AQ8" s="228">
        <f t="shared" si="11"/>
        <v>0.7637840955395092</v>
      </c>
      <c r="AR8" s="265">
        <v>123.51</v>
      </c>
      <c r="AS8" s="237">
        <v>90.06</v>
      </c>
      <c r="AT8" s="237">
        <v>446</v>
      </c>
      <c r="AU8" s="237">
        <v>33.449999999999996</v>
      </c>
      <c r="AV8" s="227">
        <f t="shared" si="12"/>
        <v>0.075</v>
      </c>
      <c r="AW8" s="228">
        <f t="shared" si="13"/>
        <v>0.5256748626845151</v>
      </c>
      <c r="AX8" s="286">
        <v>131.67</v>
      </c>
      <c r="AY8" s="287">
        <v>94.59674999999999</v>
      </c>
      <c r="AZ8" s="287">
        <v>494.31</v>
      </c>
      <c r="BA8" s="287">
        <v>37.07325</v>
      </c>
      <c r="BB8" s="287">
        <v>0.075</v>
      </c>
      <c r="BC8" s="239">
        <v>0.552155602561086</v>
      </c>
      <c r="BD8" s="270">
        <f t="shared" si="14"/>
        <v>0.6305167374227544</v>
      </c>
    </row>
    <row r="9" spans="1:56" s="175" customFormat="1" ht="12.75">
      <c r="A9" s="221" t="s">
        <v>253</v>
      </c>
      <c r="B9" s="214">
        <f t="shared" si="0"/>
        <v>5308.3</v>
      </c>
      <c r="C9" s="171">
        <v>889.4</v>
      </c>
      <c r="D9" s="205">
        <v>6197.7</v>
      </c>
      <c r="E9" s="81">
        <f t="shared" si="1"/>
        <v>231.17421</v>
      </c>
      <c r="F9" s="194">
        <v>535.0666666666667</v>
      </c>
      <c r="G9" s="119">
        <v>26.15</v>
      </c>
      <c r="H9" s="194">
        <v>508.3</v>
      </c>
      <c r="I9" s="119">
        <v>24.83</v>
      </c>
      <c r="J9" s="194" t="s">
        <v>115</v>
      </c>
      <c r="K9" s="119"/>
      <c r="L9" s="194" t="s">
        <v>115</v>
      </c>
      <c r="M9" s="128"/>
      <c r="N9" s="286">
        <v>121.32</v>
      </c>
      <c r="O9" s="287">
        <v>92.341</v>
      </c>
      <c r="P9" s="287">
        <v>442.397</v>
      </c>
      <c r="Q9" s="287">
        <v>28.979</v>
      </c>
      <c r="R9" s="227">
        <f t="shared" si="2"/>
        <v>0.06550451291487058</v>
      </c>
      <c r="S9" s="228">
        <f t="shared" si="3"/>
        <v>0.3994433462106348</v>
      </c>
      <c r="T9" s="291">
        <v>231.43</v>
      </c>
      <c r="U9" s="292">
        <v>203.603</v>
      </c>
      <c r="V9" s="292">
        <v>419.775</v>
      </c>
      <c r="W9" s="292">
        <v>27.827</v>
      </c>
      <c r="X9" s="227">
        <f t="shared" si="4"/>
        <v>0.06629027455184326</v>
      </c>
      <c r="Y9" s="228">
        <f t="shared" si="5"/>
        <v>0.8807340576615359</v>
      </c>
      <c r="Z9" s="225">
        <v>245.96</v>
      </c>
      <c r="AA9" s="226">
        <v>218.172</v>
      </c>
      <c r="AB9" s="226">
        <v>387.214</v>
      </c>
      <c r="AC9" s="226">
        <v>27.788</v>
      </c>
      <c r="AD9" s="227">
        <f t="shared" si="6"/>
        <v>0.07176393415527331</v>
      </c>
      <c r="AE9" s="228">
        <f t="shared" si="7"/>
        <v>0.9437557935203932</v>
      </c>
      <c r="AF9" s="225">
        <v>239.61</v>
      </c>
      <c r="AG9" s="226">
        <v>209.728</v>
      </c>
      <c r="AH9" s="226">
        <v>438.163</v>
      </c>
      <c r="AI9" s="226">
        <v>29.882</v>
      </c>
      <c r="AJ9" s="227">
        <f t="shared" si="8"/>
        <v>0.06819836453557238</v>
      </c>
      <c r="AK9" s="228">
        <f t="shared" si="9"/>
        <v>0.9072292276893691</v>
      </c>
      <c r="AL9" s="98">
        <v>237.81</v>
      </c>
      <c r="AM9" s="221">
        <v>208.813</v>
      </c>
      <c r="AN9" s="233">
        <v>410.411</v>
      </c>
      <c r="AO9" s="233">
        <v>28.997</v>
      </c>
      <c r="AP9" s="227">
        <f t="shared" si="10"/>
        <v>0.07065356435378194</v>
      </c>
      <c r="AQ9" s="228">
        <f t="shared" si="11"/>
        <v>0.9032711737178641</v>
      </c>
      <c r="AR9" s="265">
        <v>162.5</v>
      </c>
      <c r="AS9" s="237">
        <v>135.6</v>
      </c>
      <c r="AT9" s="237">
        <v>443.675</v>
      </c>
      <c r="AU9" s="237">
        <v>26.9</v>
      </c>
      <c r="AV9" s="227">
        <f t="shared" si="12"/>
        <v>0.06062996562799346</v>
      </c>
      <c r="AW9" s="228">
        <f t="shared" si="13"/>
        <v>0.5865706213508851</v>
      </c>
      <c r="AX9" s="286">
        <v>163.78</v>
      </c>
      <c r="AY9" s="287">
        <v>134.407</v>
      </c>
      <c r="AZ9" s="287">
        <v>496.072</v>
      </c>
      <c r="BA9" s="287">
        <v>29.373</v>
      </c>
      <c r="BB9" s="287">
        <v>0.05921116289570869</v>
      </c>
      <c r="BC9" s="239">
        <v>0.5814100110907701</v>
      </c>
      <c r="BD9" s="270">
        <f t="shared" si="14"/>
        <v>0.7432020330344933</v>
      </c>
    </row>
    <row r="10" spans="1:56" s="175" customFormat="1" ht="12.75">
      <c r="A10" s="221" t="s">
        <v>67</v>
      </c>
      <c r="B10" s="171">
        <f t="shared" si="0"/>
        <v>2025.3</v>
      </c>
      <c r="C10" s="171">
        <v>235.2</v>
      </c>
      <c r="D10" s="204">
        <v>2260.5</v>
      </c>
      <c r="E10" s="81">
        <f t="shared" si="1"/>
        <v>84.31665</v>
      </c>
      <c r="F10" s="194">
        <v>247.33333333333334</v>
      </c>
      <c r="G10" s="119">
        <v>11.17</v>
      </c>
      <c r="H10" s="194">
        <v>227.87</v>
      </c>
      <c r="I10" s="119">
        <v>10.32</v>
      </c>
      <c r="J10" s="194">
        <v>203.74</v>
      </c>
      <c r="K10" s="119">
        <v>9.17</v>
      </c>
      <c r="L10" s="194">
        <v>245.36</v>
      </c>
      <c r="M10" s="128">
        <v>11.3</v>
      </c>
      <c r="N10" s="286">
        <v>47.89</v>
      </c>
      <c r="O10" s="287">
        <v>21.27175</v>
      </c>
      <c r="P10" s="287">
        <v>354.91</v>
      </c>
      <c r="Q10" s="287">
        <v>26.61825</v>
      </c>
      <c r="R10" s="227">
        <f t="shared" si="2"/>
        <v>0.075</v>
      </c>
      <c r="S10" s="228">
        <f t="shared" si="3"/>
        <v>0.2522840980992485</v>
      </c>
      <c r="T10" s="291">
        <v>70.75</v>
      </c>
      <c r="U10" s="292">
        <v>58.3495</v>
      </c>
      <c r="V10" s="292">
        <v>165.34</v>
      </c>
      <c r="W10" s="292">
        <v>12.4005</v>
      </c>
      <c r="X10" s="227">
        <f t="shared" si="4"/>
        <v>0.075</v>
      </c>
      <c r="Y10" s="228">
        <f t="shared" si="5"/>
        <v>0.6920282055797995</v>
      </c>
      <c r="Z10" s="225">
        <v>76.21</v>
      </c>
      <c r="AA10" s="226">
        <v>65.82249999999999</v>
      </c>
      <c r="AB10" s="226">
        <v>138.5</v>
      </c>
      <c r="AC10" s="226">
        <v>10.3875</v>
      </c>
      <c r="AD10" s="227">
        <f t="shared" si="6"/>
        <v>0.075</v>
      </c>
      <c r="AE10" s="228">
        <f t="shared" si="7"/>
        <v>0.7806583871631522</v>
      </c>
      <c r="AF10" s="225">
        <v>76.61</v>
      </c>
      <c r="AG10" s="226">
        <v>65.1785</v>
      </c>
      <c r="AH10" s="226">
        <v>152.42</v>
      </c>
      <c r="AI10" s="226">
        <v>11.431499999999998</v>
      </c>
      <c r="AJ10" s="227">
        <f t="shared" si="8"/>
        <v>0.075</v>
      </c>
      <c r="AK10" s="228">
        <f t="shared" si="9"/>
        <v>0.7730205125559424</v>
      </c>
      <c r="AL10" s="98">
        <v>79.94</v>
      </c>
      <c r="AM10" s="221">
        <v>68.55199999999999</v>
      </c>
      <c r="AN10" s="233">
        <v>151.84</v>
      </c>
      <c r="AO10" s="233">
        <v>11.388</v>
      </c>
      <c r="AP10" s="227">
        <f t="shared" si="10"/>
        <v>0.075</v>
      </c>
      <c r="AQ10" s="228">
        <f t="shared" si="11"/>
        <v>0.8130304038407598</v>
      </c>
      <c r="AR10" s="265">
        <v>59.64</v>
      </c>
      <c r="AS10" s="237">
        <v>49.581</v>
      </c>
      <c r="AT10" s="237">
        <v>134.12</v>
      </c>
      <c r="AU10" s="237">
        <v>10.059</v>
      </c>
      <c r="AV10" s="227">
        <f t="shared" si="12"/>
        <v>0.075</v>
      </c>
      <c r="AW10" s="228">
        <f t="shared" si="13"/>
        <v>0.5880333243789928</v>
      </c>
      <c r="AX10" s="286">
        <v>60.63</v>
      </c>
      <c r="AY10" s="287">
        <v>50.8575</v>
      </c>
      <c r="AZ10" s="287">
        <v>130.3</v>
      </c>
      <c r="BA10" s="287">
        <v>9.7725</v>
      </c>
      <c r="BB10" s="287">
        <v>0.075</v>
      </c>
      <c r="BC10" s="239">
        <v>0.6031726829754266</v>
      </c>
      <c r="BD10" s="270">
        <f t="shared" si="14"/>
        <v>0.6431753735133316</v>
      </c>
    </row>
    <row r="11" spans="1:56" s="175" customFormat="1" ht="12.75">
      <c r="A11" s="221" t="s">
        <v>65</v>
      </c>
      <c r="B11" s="171">
        <f t="shared" si="0"/>
        <v>2892.5</v>
      </c>
      <c r="C11" s="171">
        <v>327.1</v>
      </c>
      <c r="D11" s="204">
        <v>3219.6</v>
      </c>
      <c r="E11" s="81">
        <f t="shared" si="1"/>
        <v>120.09107999999999</v>
      </c>
      <c r="F11" s="194">
        <v>267.8666666666667</v>
      </c>
      <c r="G11" s="119">
        <v>27.38</v>
      </c>
      <c r="H11" s="194">
        <v>244.02</v>
      </c>
      <c r="I11" s="119">
        <v>25.82</v>
      </c>
      <c r="J11" s="194">
        <v>262.42</v>
      </c>
      <c r="K11" s="119">
        <v>25.15</v>
      </c>
      <c r="L11" s="194">
        <v>302.05</v>
      </c>
      <c r="M11" s="128">
        <v>27.87</v>
      </c>
      <c r="N11" s="286">
        <v>68.79</v>
      </c>
      <c r="O11" s="286">
        <v>43.267500000000005</v>
      </c>
      <c r="P11" s="287">
        <v>340.3</v>
      </c>
      <c r="Q11" s="287">
        <v>25.5225</v>
      </c>
      <c r="R11" s="227">
        <f t="shared" si="2"/>
        <v>0.075</v>
      </c>
      <c r="S11" s="228">
        <f t="shared" si="3"/>
        <v>0.3602890406181709</v>
      </c>
      <c r="T11" s="291">
        <v>98.8</v>
      </c>
      <c r="U11" s="292">
        <v>82.2715</v>
      </c>
      <c r="V11" s="292">
        <v>220.38</v>
      </c>
      <c r="W11" s="292">
        <v>16.528499999999998</v>
      </c>
      <c r="X11" s="227">
        <f t="shared" si="4"/>
        <v>0.075</v>
      </c>
      <c r="Y11" s="228">
        <f t="shared" si="5"/>
        <v>0.6850758607550204</v>
      </c>
      <c r="Z11" s="225">
        <v>105.85</v>
      </c>
      <c r="AA11" s="226">
        <v>90.06325</v>
      </c>
      <c r="AB11" s="226">
        <v>210.49</v>
      </c>
      <c r="AC11" s="226">
        <v>15.78675</v>
      </c>
      <c r="AD11" s="227">
        <f t="shared" si="6"/>
        <v>0.075</v>
      </c>
      <c r="AE11" s="228">
        <f t="shared" si="7"/>
        <v>0.7499578653135603</v>
      </c>
      <c r="AF11" s="225">
        <v>102.5</v>
      </c>
      <c r="AG11" s="226">
        <v>84.104</v>
      </c>
      <c r="AH11" s="226">
        <v>245.28</v>
      </c>
      <c r="AI11" s="226">
        <v>18.396</v>
      </c>
      <c r="AJ11" s="227">
        <f t="shared" si="8"/>
        <v>0.075</v>
      </c>
      <c r="AK11" s="228">
        <f t="shared" si="9"/>
        <v>0.7003351123164185</v>
      </c>
      <c r="AL11" s="98">
        <v>109.01</v>
      </c>
      <c r="AM11" s="221">
        <v>88.316</v>
      </c>
      <c r="AN11" s="233">
        <v>275.92</v>
      </c>
      <c r="AO11" s="233">
        <v>20.694</v>
      </c>
      <c r="AP11" s="227">
        <f t="shared" si="10"/>
        <v>0.075</v>
      </c>
      <c r="AQ11" s="228">
        <f t="shared" si="11"/>
        <v>0.735408491621526</v>
      </c>
      <c r="AR11" s="265">
        <v>88.91</v>
      </c>
      <c r="AS11" s="237">
        <v>69.60575</v>
      </c>
      <c r="AT11" s="237">
        <v>257.39</v>
      </c>
      <c r="AU11" s="237">
        <v>19.30425</v>
      </c>
      <c r="AV11" s="227">
        <f t="shared" si="12"/>
        <v>0.075</v>
      </c>
      <c r="AW11" s="228">
        <f t="shared" si="13"/>
        <v>0.5796079941990696</v>
      </c>
      <c r="AX11" s="286">
        <v>91.39</v>
      </c>
      <c r="AY11" s="287">
        <v>69.493</v>
      </c>
      <c r="AZ11" s="287">
        <v>291.96</v>
      </c>
      <c r="BA11" s="287">
        <v>21.897</v>
      </c>
      <c r="BB11" s="287">
        <v>0.075</v>
      </c>
      <c r="BC11" s="239">
        <v>0.5786691234686206</v>
      </c>
      <c r="BD11" s="270">
        <f>AVERAGE(S11,Y11,AE11,AK11,AQ11,AW11,BC11)</f>
        <v>0.6270490697560552</v>
      </c>
    </row>
    <row r="12" spans="1:56" s="175" customFormat="1" ht="12.75">
      <c r="A12" s="221" t="s">
        <v>173</v>
      </c>
      <c r="B12" s="171">
        <f t="shared" si="0"/>
        <v>3155</v>
      </c>
      <c r="C12" s="171">
        <v>41</v>
      </c>
      <c r="D12" s="206">
        <v>3196</v>
      </c>
      <c r="E12" s="81">
        <f t="shared" si="1"/>
        <v>119.2108</v>
      </c>
      <c r="F12" s="200">
        <v>142.66666666666666</v>
      </c>
      <c r="G12" s="136">
        <v>21.9</v>
      </c>
      <c r="H12" s="200">
        <v>192.53</v>
      </c>
      <c r="I12" s="136">
        <v>27.9</v>
      </c>
      <c r="J12" s="200">
        <v>168.52</v>
      </c>
      <c r="K12" s="136">
        <v>11.09</v>
      </c>
      <c r="L12" s="200">
        <v>179.81</v>
      </c>
      <c r="M12" s="137">
        <v>24.15</v>
      </c>
      <c r="N12" s="286">
        <v>71.31</v>
      </c>
      <c r="O12" s="287">
        <v>57.81</v>
      </c>
      <c r="P12" s="287">
        <v>180</v>
      </c>
      <c r="Q12" s="287">
        <v>13.5</v>
      </c>
      <c r="R12" s="227">
        <f t="shared" si="2"/>
        <v>0.075</v>
      </c>
      <c r="S12" s="228">
        <f t="shared" si="3"/>
        <v>0.4849392840246018</v>
      </c>
      <c r="T12" s="291">
        <v>106.31</v>
      </c>
      <c r="U12" s="292">
        <v>88.1255</v>
      </c>
      <c r="V12" s="292">
        <v>242.46</v>
      </c>
      <c r="W12" s="292">
        <v>18.1845</v>
      </c>
      <c r="X12" s="227">
        <f t="shared" si="4"/>
        <v>0.075</v>
      </c>
      <c r="Y12" s="228">
        <f t="shared" si="5"/>
        <v>0.7392409077029933</v>
      </c>
      <c r="Z12" s="225">
        <v>116.42</v>
      </c>
      <c r="AA12" s="226">
        <v>100.7615</v>
      </c>
      <c r="AB12" s="226">
        <v>208.78</v>
      </c>
      <c r="AC12" s="226">
        <v>15.6585</v>
      </c>
      <c r="AD12" s="227">
        <f t="shared" si="6"/>
        <v>0.075</v>
      </c>
      <c r="AE12" s="228">
        <f t="shared" si="7"/>
        <v>0.8452380153476027</v>
      </c>
      <c r="AF12" s="225">
        <v>116.03</v>
      </c>
      <c r="AG12" s="226">
        <v>98.8715</v>
      </c>
      <c r="AH12" s="226">
        <v>228.78</v>
      </c>
      <c r="AI12" s="226">
        <v>17.1585</v>
      </c>
      <c r="AJ12" s="227">
        <f t="shared" si="8"/>
        <v>0.075</v>
      </c>
      <c r="AK12" s="228">
        <f t="shared" si="9"/>
        <v>0.829383747110161</v>
      </c>
      <c r="AL12" s="98">
        <v>114.88</v>
      </c>
      <c r="AM12" s="221">
        <v>97.942</v>
      </c>
      <c r="AN12" s="233">
        <v>225.84</v>
      </c>
      <c r="AO12" s="233">
        <v>16.938</v>
      </c>
      <c r="AP12" s="227">
        <f t="shared" si="10"/>
        <v>0.075</v>
      </c>
      <c r="AQ12" s="228">
        <f t="shared" si="11"/>
        <v>0.8215866347679908</v>
      </c>
      <c r="AR12" s="265">
        <v>86.82</v>
      </c>
      <c r="AS12" s="237">
        <v>71.6535</v>
      </c>
      <c r="AT12" s="237">
        <v>202.22</v>
      </c>
      <c r="AU12" s="237">
        <v>15.1665</v>
      </c>
      <c r="AV12" s="227">
        <f t="shared" si="12"/>
        <v>0.075</v>
      </c>
      <c r="AW12" s="228">
        <f t="shared" si="13"/>
        <v>0.6010655074875766</v>
      </c>
      <c r="AX12" s="286">
        <v>88.12</v>
      </c>
      <c r="AY12" s="287">
        <v>70.4905</v>
      </c>
      <c r="AZ12" s="287">
        <v>235.06</v>
      </c>
      <c r="BA12" s="287">
        <v>17.6295</v>
      </c>
      <c r="BB12" s="287">
        <v>0.075</v>
      </c>
      <c r="BC12" s="239">
        <v>0.5913096799954366</v>
      </c>
      <c r="BD12" s="270">
        <f t="shared" si="14"/>
        <v>0.7018233966337661</v>
      </c>
    </row>
    <row r="13" spans="1:56" s="175" customFormat="1" ht="12.75">
      <c r="A13" s="221" t="s">
        <v>254</v>
      </c>
      <c r="B13" s="171">
        <f t="shared" si="0"/>
        <v>4871.7</v>
      </c>
      <c r="C13" s="171">
        <v>0</v>
      </c>
      <c r="D13" s="207">
        <v>4871.7</v>
      </c>
      <c r="E13" s="81">
        <f t="shared" si="1"/>
        <v>181.71441</v>
      </c>
      <c r="F13" s="194">
        <v>801.7333333333333</v>
      </c>
      <c r="G13" s="119">
        <v>40.92</v>
      </c>
      <c r="H13" s="194">
        <v>453.22</v>
      </c>
      <c r="I13" s="119">
        <v>36.95</v>
      </c>
      <c r="J13" s="194">
        <v>394.14</v>
      </c>
      <c r="K13" s="119">
        <v>32.95</v>
      </c>
      <c r="L13" s="194">
        <v>430.2</v>
      </c>
      <c r="M13" s="128">
        <v>36.36</v>
      </c>
      <c r="N13" s="286">
        <v>114.83</v>
      </c>
      <c r="O13" s="287">
        <v>76.473</v>
      </c>
      <c r="P13" s="287">
        <v>372.48</v>
      </c>
      <c r="Q13" s="287">
        <v>38.357</v>
      </c>
      <c r="R13" s="227">
        <f t="shared" si="2"/>
        <v>0.10297734106529209</v>
      </c>
      <c r="S13" s="228">
        <f t="shared" si="3"/>
        <v>0.4208416932922381</v>
      </c>
      <c r="T13" s="291">
        <v>180.48</v>
      </c>
      <c r="U13" s="292">
        <v>135.66899999999998</v>
      </c>
      <c r="V13" s="292">
        <v>420.351</v>
      </c>
      <c r="W13" s="292">
        <v>44.811</v>
      </c>
      <c r="X13" s="227">
        <f t="shared" si="4"/>
        <v>0.10660376685198798</v>
      </c>
      <c r="Y13" s="228">
        <f t="shared" si="5"/>
        <v>0.7466056214254004</v>
      </c>
      <c r="Z13" s="225">
        <v>203.72</v>
      </c>
      <c r="AA13" s="226">
        <v>156.227</v>
      </c>
      <c r="AB13" s="226">
        <v>390.104</v>
      </c>
      <c r="AC13" s="226">
        <v>47.493</v>
      </c>
      <c r="AD13" s="227">
        <f t="shared" si="6"/>
        <v>0.12174445788815291</v>
      </c>
      <c r="AE13" s="228">
        <f t="shared" si="7"/>
        <v>0.8597391918450497</v>
      </c>
      <c r="AF13" s="225">
        <v>196.91</v>
      </c>
      <c r="AG13" s="226">
        <v>148.385</v>
      </c>
      <c r="AH13" s="226">
        <v>451.797</v>
      </c>
      <c r="AI13" s="226">
        <v>48.525</v>
      </c>
      <c r="AJ13" s="227">
        <f t="shared" si="8"/>
        <v>0.10740443163633223</v>
      </c>
      <c r="AK13" s="228">
        <f t="shared" si="9"/>
        <v>0.8165835609845141</v>
      </c>
      <c r="AL13" s="98">
        <v>189.31</v>
      </c>
      <c r="AM13" s="221">
        <v>144.122</v>
      </c>
      <c r="AN13" s="233">
        <v>420.117</v>
      </c>
      <c r="AO13" s="233">
        <v>45.188</v>
      </c>
      <c r="AP13" s="227">
        <f t="shared" si="10"/>
        <v>0.10756051290473845</v>
      </c>
      <c r="AQ13" s="228">
        <f t="shared" si="11"/>
        <v>0.7931236713698161</v>
      </c>
      <c r="AR13" s="265">
        <v>140.3</v>
      </c>
      <c r="AS13" s="237">
        <v>102.94000000000001</v>
      </c>
      <c r="AT13" s="237">
        <v>449.82</v>
      </c>
      <c r="AU13" s="237">
        <v>37.36</v>
      </c>
      <c r="AV13" s="227">
        <f t="shared" si="12"/>
        <v>0.08305544439998222</v>
      </c>
      <c r="AW13" s="228">
        <f t="shared" si="13"/>
        <v>0.566493323231768</v>
      </c>
      <c r="AX13" s="286">
        <v>128.23</v>
      </c>
      <c r="AY13" s="287">
        <v>89.05599999999998</v>
      </c>
      <c r="AZ13" s="287">
        <v>490.585</v>
      </c>
      <c r="BA13" s="287">
        <v>39.174</v>
      </c>
      <c r="BB13" s="287">
        <v>0.07985160573600905</v>
      </c>
      <c r="BC13" s="239">
        <v>0.49008771511296206</v>
      </c>
      <c r="BD13" s="270">
        <f t="shared" si="14"/>
        <v>0.6704963967516784</v>
      </c>
    </row>
    <row r="14" spans="1:56" s="175" customFormat="1" ht="12.75">
      <c r="A14" s="221" t="s">
        <v>128</v>
      </c>
      <c r="B14" s="171">
        <f t="shared" si="0"/>
        <v>3092.3</v>
      </c>
      <c r="C14" s="171">
        <v>216.2</v>
      </c>
      <c r="D14" s="208">
        <v>3308.5</v>
      </c>
      <c r="E14" s="108">
        <f t="shared" si="1"/>
        <v>123.40705</v>
      </c>
      <c r="F14" s="194">
        <v>202.93333333333334</v>
      </c>
      <c r="G14" s="119">
        <v>23.68</v>
      </c>
      <c r="H14" s="194">
        <v>210.15</v>
      </c>
      <c r="I14" s="119">
        <v>24.26</v>
      </c>
      <c r="J14" s="194">
        <v>183.07</v>
      </c>
      <c r="K14" s="119">
        <v>22.06</v>
      </c>
      <c r="L14" s="194">
        <v>186.76</v>
      </c>
      <c r="M14" s="128">
        <v>24.15</v>
      </c>
      <c r="N14" s="286">
        <v>67.83</v>
      </c>
      <c r="O14" s="287">
        <v>49.789500000000004</v>
      </c>
      <c r="P14" s="287">
        <v>240.54</v>
      </c>
      <c r="Q14" s="287">
        <v>18.040499999999998</v>
      </c>
      <c r="R14" s="227">
        <f t="shared" si="2"/>
        <v>0.075</v>
      </c>
      <c r="S14" s="228">
        <f t="shared" si="3"/>
        <v>0.40345750100986943</v>
      </c>
      <c r="T14" s="291">
        <v>103.61</v>
      </c>
      <c r="U14" s="292">
        <v>85.40975</v>
      </c>
      <c r="V14" s="292">
        <v>242.67</v>
      </c>
      <c r="W14" s="292">
        <v>18.200249999999997</v>
      </c>
      <c r="X14" s="227">
        <f t="shared" si="4"/>
        <v>0.075</v>
      </c>
      <c r="Y14" s="228">
        <f t="shared" si="5"/>
        <v>0.6920978177502826</v>
      </c>
      <c r="Z14" s="225" t="s">
        <v>243</v>
      </c>
      <c r="AA14" s="226">
        <v>73.65</v>
      </c>
      <c r="AB14" s="226" t="s">
        <v>243</v>
      </c>
      <c r="AC14" s="226"/>
      <c r="AD14" s="227">
        <v>0.075</v>
      </c>
      <c r="AE14" s="228">
        <f t="shared" si="7"/>
        <v>0.5968054499317503</v>
      </c>
      <c r="AF14" s="225" t="s">
        <v>243</v>
      </c>
      <c r="AG14" s="226">
        <v>73.65</v>
      </c>
      <c r="AH14" s="226" t="s">
        <v>243</v>
      </c>
      <c r="AI14" s="226"/>
      <c r="AJ14" s="227">
        <v>0.075</v>
      </c>
      <c r="AK14" s="228">
        <f t="shared" si="9"/>
        <v>0.5968054499317503</v>
      </c>
      <c r="AL14" s="98">
        <v>109.45</v>
      </c>
      <c r="AM14" s="221">
        <v>89.90725</v>
      </c>
      <c r="AN14" s="233">
        <v>260.57</v>
      </c>
      <c r="AO14" s="233">
        <v>19.542749999999998</v>
      </c>
      <c r="AP14" s="227">
        <f t="shared" si="10"/>
        <v>0.075</v>
      </c>
      <c r="AQ14" s="228">
        <f t="shared" si="11"/>
        <v>0.7285422510302288</v>
      </c>
      <c r="AR14" s="265">
        <v>89.23</v>
      </c>
      <c r="AS14" s="237">
        <v>70.73275000000001</v>
      </c>
      <c r="AT14" s="237">
        <v>246.63</v>
      </c>
      <c r="AU14" s="237">
        <v>18.497249999999998</v>
      </c>
      <c r="AV14" s="227">
        <f t="shared" si="12"/>
        <v>0.075</v>
      </c>
      <c r="AW14" s="228">
        <f t="shared" si="13"/>
        <v>0.57316620079647</v>
      </c>
      <c r="AX14" s="286">
        <v>91.7</v>
      </c>
      <c r="AY14" s="287">
        <v>70.84625</v>
      </c>
      <c r="AZ14" s="287">
        <v>278.05</v>
      </c>
      <c r="BA14" s="287">
        <v>20.85375</v>
      </c>
      <c r="BB14" s="287">
        <v>0.075</v>
      </c>
      <c r="BC14" s="239">
        <v>0.5740859213472812</v>
      </c>
      <c r="BD14" s="270">
        <f t="shared" si="14"/>
        <v>0.5949943702568047</v>
      </c>
    </row>
    <row r="15" spans="1:56" s="175" customFormat="1" ht="12.75">
      <c r="A15" s="221" t="s">
        <v>175</v>
      </c>
      <c r="B15" s="171">
        <f t="shared" si="0"/>
        <v>1617.4</v>
      </c>
      <c r="C15" s="171">
        <v>0</v>
      </c>
      <c r="D15" s="204">
        <v>1617.4</v>
      </c>
      <c r="E15" s="81">
        <f t="shared" si="1"/>
        <v>60.32902</v>
      </c>
      <c r="F15" s="194">
        <v>126.27</v>
      </c>
      <c r="G15" s="119">
        <v>14.01</v>
      </c>
      <c r="H15" s="194">
        <v>115.71</v>
      </c>
      <c r="I15" s="119">
        <v>13.47</v>
      </c>
      <c r="J15" s="194">
        <v>101.01</v>
      </c>
      <c r="K15" s="119">
        <v>12.05</v>
      </c>
      <c r="L15" s="194">
        <v>115.16</v>
      </c>
      <c r="M15" s="128">
        <v>14.29</v>
      </c>
      <c r="N15" s="286">
        <v>42.6</v>
      </c>
      <c r="O15" s="287">
        <v>34.984500000000004</v>
      </c>
      <c r="P15" s="287">
        <v>101.54</v>
      </c>
      <c r="Q15" s="287">
        <v>7.6155</v>
      </c>
      <c r="R15" s="227">
        <f t="shared" si="2"/>
        <v>0.075</v>
      </c>
      <c r="S15" s="228">
        <f t="shared" si="3"/>
        <v>0.5798950488504538</v>
      </c>
      <c r="T15" s="291">
        <v>66.22</v>
      </c>
      <c r="U15" s="292">
        <v>56.8675</v>
      </c>
      <c r="V15" s="292">
        <v>124.7</v>
      </c>
      <c r="W15" s="292">
        <v>9.3525</v>
      </c>
      <c r="X15" s="227">
        <f t="shared" si="4"/>
        <v>0.075</v>
      </c>
      <c r="Y15" s="228">
        <f t="shared" si="5"/>
        <v>0.942622638325635</v>
      </c>
      <c r="Z15" s="225">
        <v>75.67</v>
      </c>
      <c r="AA15" s="226">
        <v>67.30375000000001</v>
      </c>
      <c r="AB15" s="226">
        <v>111.55</v>
      </c>
      <c r="AC15" s="226">
        <v>8.366249999999999</v>
      </c>
      <c r="AD15" s="227">
        <f t="shared" si="6"/>
        <v>0.075</v>
      </c>
      <c r="AE15" s="228">
        <f t="shared" si="7"/>
        <v>1.1156115249344347</v>
      </c>
      <c r="AF15" s="225">
        <v>73.3</v>
      </c>
      <c r="AG15" s="226">
        <v>64.1815</v>
      </c>
      <c r="AH15" s="226">
        <v>121.58</v>
      </c>
      <c r="AI15" s="226">
        <v>9.1185</v>
      </c>
      <c r="AJ15" s="227">
        <f t="shared" si="8"/>
        <v>0.075</v>
      </c>
      <c r="AK15" s="228">
        <f t="shared" si="9"/>
        <v>1.0638578249737853</v>
      </c>
      <c r="AL15" s="98">
        <v>72.69</v>
      </c>
      <c r="AM15" s="221">
        <v>64.2885</v>
      </c>
      <c r="AN15" s="233">
        <v>112.02</v>
      </c>
      <c r="AO15" s="233">
        <v>8.401499999999999</v>
      </c>
      <c r="AP15" s="227">
        <f t="shared" si="10"/>
        <v>0.075</v>
      </c>
      <c r="AQ15" s="228">
        <f t="shared" si="11"/>
        <v>1.0656314324350038</v>
      </c>
      <c r="AR15" s="265">
        <v>56.04</v>
      </c>
      <c r="AS15" s="237">
        <v>47.91</v>
      </c>
      <c r="AT15" s="237">
        <v>108.4</v>
      </c>
      <c r="AU15" s="237">
        <v>8.13</v>
      </c>
      <c r="AV15" s="227">
        <f t="shared" si="12"/>
        <v>0.075</v>
      </c>
      <c r="AW15" s="228">
        <f t="shared" si="13"/>
        <v>0.7941451725885816</v>
      </c>
      <c r="AX15" s="286">
        <v>56.78</v>
      </c>
      <c r="AY15" s="287">
        <v>48.30875</v>
      </c>
      <c r="AZ15" s="287">
        <v>112.95</v>
      </c>
      <c r="BA15" s="287">
        <v>8.47125</v>
      </c>
      <c r="BB15" s="287">
        <v>0.075</v>
      </c>
      <c r="BC15" s="239">
        <v>0.8007547611414871</v>
      </c>
      <c r="BD15" s="270">
        <f t="shared" si="14"/>
        <v>0.9089312004641974</v>
      </c>
    </row>
    <row r="16" spans="1:56" s="175" customFormat="1" ht="12.75">
      <c r="A16" s="221" t="s">
        <v>176</v>
      </c>
      <c r="B16" s="171">
        <f t="shared" si="0"/>
        <v>2958.9</v>
      </c>
      <c r="C16" s="171">
        <v>246.5</v>
      </c>
      <c r="D16" s="209">
        <v>3205.4</v>
      </c>
      <c r="E16" s="108">
        <f t="shared" si="1"/>
        <v>119.56142</v>
      </c>
      <c r="F16" s="194">
        <v>294.03</v>
      </c>
      <c r="G16" s="119">
        <v>25.39</v>
      </c>
      <c r="H16" s="194">
        <v>269.7</v>
      </c>
      <c r="I16" s="119">
        <v>25.62</v>
      </c>
      <c r="J16" s="194">
        <v>240.21</v>
      </c>
      <c r="K16" s="119">
        <v>22.91</v>
      </c>
      <c r="L16" s="194">
        <v>277.62</v>
      </c>
      <c r="M16" s="128">
        <v>27.15</v>
      </c>
      <c r="N16" s="286">
        <v>84.08</v>
      </c>
      <c r="O16" s="287">
        <v>71.92925</v>
      </c>
      <c r="P16" s="287">
        <v>162.01</v>
      </c>
      <c r="Q16" s="287">
        <v>12.150749999999999</v>
      </c>
      <c r="R16" s="227">
        <f t="shared" si="2"/>
        <v>0.075</v>
      </c>
      <c r="S16" s="228">
        <f t="shared" si="3"/>
        <v>0.6016091980172199</v>
      </c>
      <c r="T16" s="291">
        <v>127.85</v>
      </c>
      <c r="U16" s="292">
        <v>119.25125</v>
      </c>
      <c r="V16" s="292">
        <v>114.65</v>
      </c>
      <c r="W16" s="292">
        <v>8.59875</v>
      </c>
      <c r="X16" s="227">
        <f t="shared" si="4"/>
        <v>0.075</v>
      </c>
      <c r="Y16" s="228">
        <f t="shared" si="5"/>
        <v>0.997405768516299</v>
      </c>
      <c r="Z16" s="225">
        <v>137.84</v>
      </c>
      <c r="AA16" s="226">
        <v>129.395</v>
      </c>
      <c r="AB16" s="226">
        <v>112.6</v>
      </c>
      <c r="AC16" s="226">
        <v>8.444999999999999</v>
      </c>
      <c r="AD16" s="227">
        <f t="shared" si="6"/>
        <v>0.075</v>
      </c>
      <c r="AE16" s="228">
        <f t="shared" si="7"/>
        <v>1.0822470994406057</v>
      </c>
      <c r="AF16" s="225">
        <v>132.02</v>
      </c>
      <c r="AG16" s="226">
        <v>122.47175000000001</v>
      </c>
      <c r="AH16" s="226">
        <v>127.31</v>
      </c>
      <c r="AI16" s="226">
        <v>9.54825</v>
      </c>
      <c r="AJ16" s="227">
        <f t="shared" si="8"/>
        <v>0.075</v>
      </c>
      <c r="AK16" s="228">
        <f t="shared" si="9"/>
        <v>1.0243417149110474</v>
      </c>
      <c r="AL16" s="98">
        <v>130.37</v>
      </c>
      <c r="AM16" s="221">
        <v>120.58625</v>
      </c>
      <c r="AN16" s="233">
        <v>130.45</v>
      </c>
      <c r="AO16" s="233">
        <v>9.78375</v>
      </c>
      <c r="AP16" s="227">
        <f t="shared" si="10"/>
        <v>0.075</v>
      </c>
      <c r="AQ16" s="228">
        <f t="shared" si="11"/>
        <v>1.008571577687853</v>
      </c>
      <c r="AR16" s="265">
        <v>102.56</v>
      </c>
      <c r="AS16" s="237">
        <v>88.8155</v>
      </c>
      <c r="AT16" s="237">
        <v>183.26</v>
      </c>
      <c r="AU16" s="237">
        <v>13.744499999999999</v>
      </c>
      <c r="AV16" s="227">
        <f t="shared" si="12"/>
        <v>0.075</v>
      </c>
      <c r="AW16" s="228">
        <f t="shared" si="13"/>
        <v>0.7428441381843742</v>
      </c>
      <c r="AX16" s="286">
        <v>102.66</v>
      </c>
      <c r="AY16" s="287">
        <v>85.746</v>
      </c>
      <c r="AZ16" s="287">
        <v>225.52</v>
      </c>
      <c r="BA16" s="287">
        <v>16.914</v>
      </c>
      <c r="BB16" s="287">
        <v>0.075</v>
      </c>
      <c r="BC16" s="239">
        <v>0.7171711409918015</v>
      </c>
      <c r="BD16" s="270">
        <f t="shared" si="14"/>
        <v>0.8820272339641715</v>
      </c>
    </row>
    <row r="17" spans="1:56" s="175" customFormat="1" ht="12.75">
      <c r="A17" s="221" t="s">
        <v>255</v>
      </c>
      <c r="B17" s="171">
        <f t="shared" si="0"/>
        <v>1849.8</v>
      </c>
      <c r="C17" s="171">
        <v>148</v>
      </c>
      <c r="D17" s="204">
        <v>1997.8</v>
      </c>
      <c r="E17" s="81">
        <f t="shared" si="1"/>
        <v>74.51794</v>
      </c>
      <c r="F17" s="200">
        <v>212.4</v>
      </c>
      <c r="G17" s="136">
        <v>19.09</v>
      </c>
      <c r="H17" s="200">
        <v>202.14</v>
      </c>
      <c r="I17" s="136">
        <v>18.45</v>
      </c>
      <c r="J17" s="200">
        <v>182.88</v>
      </c>
      <c r="K17" s="136">
        <v>17.6</v>
      </c>
      <c r="L17" s="200" t="s">
        <v>115</v>
      </c>
      <c r="M17" s="137"/>
      <c r="N17" s="286">
        <v>50.29</v>
      </c>
      <c r="O17" s="287">
        <v>32.501</v>
      </c>
      <c r="P17" s="287">
        <v>140.132</v>
      </c>
      <c r="Q17" s="287">
        <v>17.789</v>
      </c>
      <c r="R17" s="227">
        <f t="shared" si="2"/>
        <v>0.1269445950960523</v>
      </c>
      <c r="S17" s="228">
        <f t="shared" si="3"/>
        <v>0.4361500062937864</v>
      </c>
      <c r="T17" s="291">
        <v>77.77</v>
      </c>
      <c r="U17" s="292">
        <v>57.321999999999996</v>
      </c>
      <c r="V17" s="292">
        <v>156.07</v>
      </c>
      <c r="W17" s="292">
        <v>20.448</v>
      </c>
      <c r="X17" s="227">
        <f t="shared" si="4"/>
        <v>0.13101813288908823</v>
      </c>
      <c r="Y17" s="228">
        <f t="shared" si="5"/>
        <v>0.7692375822520053</v>
      </c>
      <c r="Z17" s="225">
        <v>83.23</v>
      </c>
      <c r="AA17" s="226">
        <v>61.822</v>
      </c>
      <c r="AB17" s="226">
        <v>153.619</v>
      </c>
      <c r="AC17" s="226">
        <v>21.408</v>
      </c>
      <c r="AD17" s="227">
        <f t="shared" si="6"/>
        <v>0.13935776173520203</v>
      </c>
      <c r="AE17" s="228">
        <f t="shared" si="7"/>
        <v>0.829625725026752</v>
      </c>
      <c r="AF17" s="225">
        <v>80.84</v>
      </c>
      <c r="AG17" s="226">
        <v>59.947</v>
      </c>
      <c r="AH17" s="226">
        <v>163.255</v>
      </c>
      <c r="AI17" s="226">
        <v>20.893</v>
      </c>
      <c r="AJ17" s="227">
        <f t="shared" si="8"/>
        <v>0.1279777035925393</v>
      </c>
      <c r="AK17" s="228">
        <f t="shared" si="9"/>
        <v>0.8044639988706076</v>
      </c>
      <c r="AL17" s="98">
        <v>81.54</v>
      </c>
      <c r="AM17" s="221">
        <v>60.47200000000001</v>
      </c>
      <c r="AN17" s="233">
        <v>161.881</v>
      </c>
      <c r="AO17" s="233">
        <v>21.068</v>
      </c>
      <c r="AP17" s="227">
        <f t="shared" si="10"/>
        <v>0.13014498304309957</v>
      </c>
      <c r="AQ17" s="228">
        <f t="shared" si="11"/>
        <v>0.8115092821943282</v>
      </c>
      <c r="AR17" s="265">
        <v>58.68</v>
      </c>
      <c r="AS17" s="237">
        <v>41.436</v>
      </c>
      <c r="AT17" s="237">
        <v>169.299</v>
      </c>
      <c r="AU17" s="237">
        <v>17.244</v>
      </c>
      <c r="AV17" s="227">
        <f t="shared" si="12"/>
        <v>0.1018552974323534</v>
      </c>
      <c r="AW17" s="228">
        <f t="shared" si="13"/>
        <v>0.5560540186698666</v>
      </c>
      <c r="AX17" s="286">
        <v>59.88</v>
      </c>
      <c r="AY17" s="287">
        <v>41.517</v>
      </c>
      <c r="AZ17" s="287">
        <v>182.941</v>
      </c>
      <c r="BA17" s="287">
        <v>18.363</v>
      </c>
      <c r="BB17" s="287">
        <v>0.10037662415751526</v>
      </c>
      <c r="BC17" s="239">
        <v>0.5571410052398121</v>
      </c>
      <c r="BD17" s="270">
        <f t="shared" si="14"/>
        <v>0.6805973740781653</v>
      </c>
    </row>
    <row r="18" spans="1:56" s="175" customFormat="1" ht="12.75">
      <c r="A18" s="221" t="s">
        <v>24</v>
      </c>
      <c r="B18" s="171">
        <f t="shared" si="0"/>
        <v>1878.3</v>
      </c>
      <c r="C18" s="171">
        <v>946.8</v>
      </c>
      <c r="D18" s="204">
        <v>2825.1</v>
      </c>
      <c r="E18" s="81">
        <f t="shared" si="1"/>
        <v>105.37622999999999</v>
      </c>
      <c r="F18" s="194">
        <v>124.8</v>
      </c>
      <c r="G18" s="119">
        <v>13.15</v>
      </c>
      <c r="H18" s="194">
        <v>112.17</v>
      </c>
      <c r="I18" s="119">
        <v>12.33</v>
      </c>
      <c r="J18" s="194">
        <v>115.24</v>
      </c>
      <c r="K18" s="119">
        <v>12.4</v>
      </c>
      <c r="L18" s="194" t="s">
        <v>115</v>
      </c>
      <c r="M18" s="128"/>
      <c r="N18" s="286">
        <v>57.42</v>
      </c>
      <c r="O18" s="287">
        <v>46.725750000000005</v>
      </c>
      <c r="P18" s="287">
        <v>142.59</v>
      </c>
      <c r="Q18" s="287">
        <v>10.69425</v>
      </c>
      <c r="R18" s="227">
        <f t="shared" si="2"/>
        <v>0.075</v>
      </c>
      <c r="S18" s="228">
        <f t="shared" si="3"/>
        <v>0.4434183117008457</v>
      </c>
      <c r="T18" s="291">
        <v>90.71</v>
      </c>
      <c r="U18" s="292">
        <v>78.89224999999999</v>
      </c>
      <c r="V18" s="292">
        <v>157.57</v>
      </c>
      <c r="W18" s="292">
        <v>11.817749999999998</v>
      </c>
      <c r="X18" s="227">
        <f t="shared" si="4"/>
        <v>0.075</v>
      </c>
      <c r="Y18" s="228">
        <f t="shared" si="5"/>
        <v>0.7486721625930249</v>
      </c>
      <c r="Z18" s="225">
        <v>95.45</v>
      </c>
      <c r="AA18" s="226">
        <v>83.92025000000001</v>
      </c>
      <c r="AB18" s="226">
        <v>153.73</v>
      </c>
      <c r="AC18" s="226">
        <v>11.529749999999998</v>
      </c>
      <c r="AD18" s="227">
        <f t="shared" si="6"/>
        <v>0.075</v>
      </c>
      <c r="AE18" s="228">
        <f t="shared" si="7"/>
        <v>0.7963869081290915</v>
      </c>
      <c r="AF18" s="225">
        <v>94.43</v>
      </c>
      <c r="AG18" s="226">
        <v>81.73175</v>
      </c>
      <c r="AH18" s="226">
        <v>169.31</v>
      </c>
      <c r="AI18" s="226">
        <v>12.69825</v>
      </c>
      <c r="AJ18" s="227">
        <f t="shared" si="8"/>
        <v>0.075</v>
      </c>
      <c r="AK18" s="228">
        <f t="shared" si="9"/>
        <v>0.7756184672767285</v>
      </c>
      <c r="AL18" s="98">
        <v>93.96</v>
      </c>
      <c r="AM18" s="221">
        <v>81.76275</v>
      </c>
      <c r="AN18" s="233">
        <v>162.63</v>
      </c>
      <c r="AO18" s="233">
        <v>12.197249999999999</v>
      </c>
      <c r="AP18" s="227">
        <f t="shared" si="10"/>
        <v>0.075</v>
      </c>
      <c r="AQ18" s="228">
        <f t="shared" si="11"/>
        <v>0.7759126512686969</v>
      </c>
      <c r="AR18" s="265">
        <v>75.04</v>
      </c>
      <c r="AS18" s="237">
        <v>63.475750000000005</v>
      </c>
      <c r="AT18" s="237">
        <v>154.19</v>
      </c>
      <c r="AU18" s="237">
        <v>11.56425</v>
      </c>
      <c r="AV18" s="227">
        <f t="shared" si="12"/>
        <v>0.075</v>
      </c>
      <c r="AW18" s="228">
        <f t="shared" si="13"/>
        <v>0.6023725654258082</v>
      </c>
      <c r="AX18" s="286">
        <v>77.32</v>
      </c>
      <c r="AY18" s="287">
        <v>64.61874999999999</v>
      </c>
      <c r="AZ18" s="287">
        <v>169.35</v>
      </c>
      <c r="BA18" s="287">
        <v>12.70125</v>
      </c>
      <c r="BB18" s="287">
        <v>0.075</v>
      </c>
      <c r="BC18" s="239">
        <v>0.6132194139038756</v>
      </c>
      <c r="BD18" s="270">
        <f t="shared" si="14"/>
        <v>0.6793714971854389</v>
      </c>
    </row>
    <row r="19" spans="1:56" s="175" customFormat="1" ht="12.75">
      <c r="A19" s="221" t="s">
        <v>178</v>
      </c>
      <c r="B19" s="171">
        <f t="shared" si="0"/>
        <v>2571.1</v>
      </c>
      <c r="C19" s="171">
        <v>633.9</v>
      </c>
      <c r="D19" s="208">
        <v>3205</v>
      </c>
      <c r="E19" s="108">
        <f t="shared" si="1"/>
        <v>119.5465</v>
      </c>
      <c r="F19" s="194">
        <v>228.93333333333337</v>
      </c>
      <c r="G19" s="119">
        <v>11.25</v>
      </c>
      <c r="H19" s="194">
        <v>266.04</v>
      </c>
      <c r="I19" s="119">
        <v>12.97</v>
      </c>
      <c r="J19" s="194">
        <v>220.4</v>
      </c>
      <c r="K19" s="119">
        <v>11.33</v>
      </c>
      <c r="L19" s="194">
        <v>263.87</v>
      </c>
      <c r="M19" s="128">
        <v>14.51</v>
      </c>
      <c r="N19" s="286">
        <v>69.07</v>
      </c>
      <c r="O19" s="287">
        <v>45.432249999999996</v>
      </c>
      <c r="P19" s="287">
        <v>315.17</v>
      </c>
      <c r="Q19" s="287">
        <v>23.63775</v>
      </c>
      <c r="R19" s="227">
        <f t="shared" si="2"/>
        <v>0.075</v>
      </c>
      <c r="S19" s="228">
        <f t="shared" si="3"/>
        <v>0.3800383114520291</v>
      </c>
      <c r="T19" s="291">
        <v>117.49</v>
      </c>
      <c r="U19" s="292">
        <v>86.65825</v>
      </c>
      <c r="V19" s="292">
        <v>411.09</v>
      </c>
      <c r="W19" s="292">
        <v>30.831749999999996</v>
      </c>
      <c r="X19" s="227">
        <f t="shared" si="4"/>
        <v>0.075</v>
      </c>
      <c r="Y19" s="228">
        <f t="shared" si="5"/>
        <v>0.7248915693893171</v>
      </c>
      <c r="Z19" s="225">
        <v>146.15</v>
      </c>
      <c r="AA19" s="226">
        <v>115.37375</v>
      </c>
      <c r="AB19" s="226">
        <v>410.35</v>
      </c>
      <c r="AC19" s="226">
        <v>30.77625</v>
      </c>
      <c r="AD19" s="227">
        <f t="shared" si="6"/>
        <v>0.075</v>
      </c>
      <c r="AE19" s="228">
        <f t="shared" si="7"/>
        <v>0.9650951721714982</v>
      </c>
      <c r="AF19" s="225">
        <v>134.1</v>
      </c>
      <c r="AG19" s="226">
        <v>101.7975</v>
      </c>
      <c r="AH19" s="226">
        <v>430.7</v>
      </c>
      <c r="AI19" s="226">
        <v>32.302499999999995</v>
      </c>
      <c r="AJ19" s="227">
        <f t="shared" si="8"/>
        <v>0.07499999999999998</v>
      </c>
      <c r="AK19" s="228">
        <f t="shared" si="9"/>
        <v>0.851530575968347</v>
      </c>
      <c r="AL19" s="98">
        <v>130.14</v>
      </c>
      <c r="AM19" s="221">
        <v>98.10825</v>
      </c>
      <c r="AN19" s="233">
        <v>427.09</v>
      </c>
      <c r="AO19" s="233">
        <v>32.031749999999995</v>
      </c>
      <c r="AP19" s="227">
        <f t="shared" si="10"/>
        <v>0.075</v>
      </c>
      <c r="AQ19" s="228">
        <f t="shared" si="11"/>
        <v>0.820670199462134</v>
      </c>
      <c r="AR19" s="265">
        <v>92.31</v>
      </c>
      <c r="AS19" s="237">
        <v>68.8935</v>
      </c>
      <c r="AT19" s="237">
        <v>312.22</v>
      </c>
      <c r="AU19" s="237">
        <v>23.416500000000003</v>
      </c>
      <c r="AV19" s="227">
        <f t="shared" si="12"/>
        <v>0.075</v>
      </c>
      <c r="AW19" s="228">
        <f t="shared" si="13"/>
        <v>0.5762903974604024</v>
      </c>
      <c r="AX19" s="286">
        <v>91.71</v>
      </c>
      <c r="AY19" s="287">
        <v>66.603</v>
      </c>
      <c r="AZ19" s="287">
        <v>334.76</v>
      </c>
      <c r="BA19" s="287">
        <v>25.107</v>
      </c>
      <c r="BB19" s="287">
        <v>0.075</v>
      </c>
      <c r="BC19" s="239">
        <v>0.5571304889729101</v>
      </c>
      <c r="BD19" s="270">
        <f t="shared" si="14"/>
        <v>0.6965209592680911</v>
      </c>
    </row>
    <row r="20" spans="1:56" s="175" customFormat="1" ht="12.75">
      <c r="A20" s="221" t="s">
        <v>32</v>
      </c>
      <c r="B20" s="163">
        <f t="shared" si="0"/>
        <v>2382.7</v>
      </c>
      <c r="C20" s="163">
        <v>1078.1</v>
      </c>
      <c r="D20" s="204">
        <v>3460.7999999999997</v>
      </c>
      <c r="E20" s="81">
        <f t="shared" si="1"/>
        <v>129.08784</v>
      </c>
      <c r="F20" s="194">
        <v>307.46666666666664</v>
      </c>
      <c r="G20" s="119">
        <v>15.8</v>
      </c>
      <c r="H20" s="194">
        <v>289.91</v>
      </c>
      <c r="I20" s="119">
        <v>15.48</v>
      </c>
      <c r="J20" s="194">
        <v>228.63</v>
      </c>
      <c r="K20" s="119">
        <v>17.85</v>
      </c>
      <c r="L20" s="194" t="s">
        <v>115</v>
      </c>
      <c r="M20" s="128"/>
      <c r="N20" s="286">
        <v>63.29</v>
      </c>
      <c r="O20" s="287">
        <v>49.077</v>
      </c>
      <c r="P20" s="287">
        <v>309.256</v>
      </c>
      <c r="Q20" s="287">
        <v>14.213</v>
      </c>
      <c r="R20" s="227">
        <f t="shared" si="2"/>
        <v>0.04595868794784903</v>
      </c>
      <c r="S20" s="228">
        <f t="shared" si="3"/>
        <v>0.3801829823785106</v>
      </c>
      <c r="T20" s="291">
        <v>134.7</v>
      </c>
      <c r="U20" s="292">
        <v>114.90499999999999</v>
      </c>
      <c r="V20" s="292">
        <v>317.405</v>
      </c>
      <c r="W20" s="292">
        <v>19.795</v>
      </c>
      <c r="X20" s="227">
        <f t="shared" si="4"/>
        <v>0.06236511712165846</v>
      </c>
      <c r="Y20" s="228">
        <f t="shared" si="5"/>
        <v>0.8901303174644489</v>
      </c>
      <c r="Z20" s="225">
        <v>163.32</v>
      </c>
      <c r="AA20" s="226">
        <v>94.45899999999999</v>
      </c>
      <c r="AB20" s="226">
        <v>951.765</v>
      </c>
      <c r="AC20" s="226">
        <v>68.861</v>
      </c>
      <c r="AD20" s="227">
        <f t="shared" si="6"/>
        <v>0.07235084290765052</v>
      </c>
      <c r="AE20" s="228">
        <f t="shared" si="7"/>
        <v>0.7317420447967833</v>
      </c>
      <c r="AF20" s="225">
        <v>142.74</v>
      </c>
      <c r="AG20" s="226">
        <v>120.41775000000001</v>
      </c>
      <c r="AH20" s="226">
        <v>297.63</v>
      </c>
      <c r="AI20" s="226">
        <v>22.32225</v>
      </c>
      <c r="AJ20" s="227">
        <f t="shared" si="8"/>
        <v>0.075</v>
      </c>
      <c r="AK20" s="228">
        <f t="shared" si="9"/>
        <v>0.9328357341791451</v>
      </c>
      <c r="AL20" s="98">
        <v>141.33</v>
      </c>
      <c r="AM20" s="221">
        <v>122.25675000000001</v>
      </c>
      <c r="AN20" s="233">
        <v>254.31</v>
      </c>
      <c r="AO20" s="233">
        <v>19.073249999999998</v>
      </c>
      <c r="AP20" s="227">
        <f t="shared" si="10"/>
        <v>0.075</v>
      </c>
      <c r="AQ20" s="228">
        <f t="shared" si="11"/>
        <v>0.9470818475233609</v>
      </c>
      <c r="AR20" s="265">
        <v>97.58</v>
      </c>
      <c r="AS20" s="237">
        <v>80.50025</v>
      </c>
      <c r="AT20" s="237">
        <v>227.73</v>
      </c>
      <c r="AU20" s="237">
        <v>17.079749999999997</v>
      </c>
      <c r="AV20" s="227">
        <f t="shared" si="12"/>
        <v>0.075</v>
      </c>
      <c r="AW20" s="228">
        <f t="shared" si="13"/>
        <v>0.62360831198353</v>
      </c>
      <c r="AX20" s="286">
        <v>105.52</v>
      </c>
      <c r="AY20" s="287">
        <v>87.013</v>
      </c>
      <c r="AZ20" s="287">
        <v>246.76</v>
      </c>
      <c r="BA20" s="287">
        <v>18.506999999999998</v>
      </c>
      <c r="BB20" s="287">
        <v>0.075</v>
      </c>
      <c r="BC20" s="239">
        <v>0.6740603917456517</v>
      </c>
      <c r="BD20" s="270">
        <f t="shared" si="14"/>
        <v>0.7399488042959186</v>
      </c>
    </row>
    <row r="21" spans="1:56" s="175" customFormat="1" ht="12.75">
      <c r="A21" s="221" t="s">
        <v>256</v>
      </c>
      <c r="B21" s="163">
        <f t="shared" si="0"/>
        <v>2012.2</v>
      </c>
      <c r="C21" s="163">
        <v>30.3</v>
      </c>
      <c r="D21" s="205">
        <v>2042.5</v>
      </c>
      <c r="E21" s="81">
        <f t="shared" si="1"/>
        <v>76.18525</v>
      </c>
      <c r="F21" s="194">
        <v>220.66666666666669</v>
      </c>
      <c r="G21" s="119">
        <v>13.78</v>
      </c>
      <c r="H21" s="194">
        <v>252.36</v>
      </c>
      <c r="I21" s="119">
        <v>12.6</v>
      </c>
      <c r="J21" s="194">
        <v>224.43</v>
      </c>
      <c r="K21" s="119">
        <v>11.84</v>
      </c>
      <c r="L21" s="194" t="s">
        <v>115</v>
      </c>
      <c r="M21" s="128"/>
      <c r="N21" s="286">
        <v>44.07</v>
      </c>
      <c r="O21" s="287">
        <v>32.873000000000005</v>
      </c>
      <c r="P21" s="287">
        <v>198.628</v>
      </c>
      <c r="Q21" s="287">
        <v>11.197</v>
      </c>
      <c r="R21" s="227">
        <f t="shared" si="2"/>
        <v>0.056371709930120625</v>
      </c>
      <c r="S21" s="228">
        <f t="shared" si="3"/>
        <v>0.4314877223609558</v>
      </c>
      <c r="T21" s="291">
        <v>75.93</v>
      </c>
      <c r="U21" s="292">
        <v>63.857000000000006</v>
      </c>
      <c r="V21" s="292">
        <v>188.387</v>
      </c>
      <c r="W21" s="292">
        <v>12.073</v>
      </c>
      <c r="X21" s="227">
        <f t="shared" si="4"/>
        <v>0.06408616305796047</v>
      </c>
      <c r="Y21" s="228">
        <f t="shared" si="5"/>
        <v>0.8381806189518314</v>
      </c>
      <c r="Z21" s="225">
        <v>101.12</v>
      </c>
      <c r="AA21" s="226">
        <v>87.09</v>
      </c>
      <c r="AB21" s="226">
        <v>187.359</v>
      </c>
      <c r="AC21" s="226">
        <v>14.03</v>
      </c>
      <c r="AD21" s="227">
        <f t="shared" si="6"/>
        <v>0.07488297866662397</v>
      </c>
      <c r="AE21" s="228">
        <f t="shared" si="7"/>
        <v>1.1431346618932143</v>
      </c>
      <c r="AF21" s="225">
        <v>84.88</v>
      </c>
      <c r="AG21" s="226">
        <v>71.01299999999999</v>
      </c>
      <c r="AH21" s="226">
        <v>208.487</v>
      </c>
      <c r="AI21" s="226">
        <v>13.867</v>
      </c>
      <c r="AJ21" s="227">
        <f t="shared" si="8"/>
        <v>0.06651254035023767</v>
      </c>
      <c r="AK21" s="228">
        <f t="shared" si="9"/>
        <v>0.9321095618902608</v>
      </c>
      <c r="AL21" s="98">
        <v>84.89</v>
      </c>
      <c r="AM21" s="221">
        <v>72.032</v>
      </c>
      <c r="AN21" s="233">
        <v>184.802</v>
      </c>
      <c r="AO21" s="233">
        <v>12.858</v>
      </c>
      <c r="AP21" s="227">
        <f t="shared" si="10"/>
        <v>0.06957716907825673</v>
      </c>
      <c r="AQ21" s="228">
        <f t="shared" si="11"/>
        <v>0.9454848543517281</v>
      </c>
      <c r="AR21" s="265">
        <v>61.82</v>
      </c>
      <c r="AS21" s="237">
        <v>50.066</v>
      </c>
      <c r="AT21" s="237">
        <v>199.356</v>
      </c>
      <c r="AU21" s="237">
        <v>11.754</v>
      </c>
      <c r="AV21" s="227">
        <f t="shared" si="12"/>
        <v>0.0589598507193162</v>
      </c>
      <c r="AW21" s="228">
        <f t="shared" si="13"/>
        <v>0.6571613271597849</v>
      </c>
      <c r="AX21" s="286">
        <v>64.91</v>
      </c>
      <c r="AY21" s="287">
        <v>53.025999999999996</v>
      </c>
      <c r="AZ21" s="287">
        <v>203.49</v>
      </c>
      <c r="BA21" s="287">
        <v>11.884</v>
      </c>
      <c r="BB21" s="287">
        <v>0.05840090422133766</v>
      </c>
      <c r="BC21" s="239">
        <v>0.6961162369447027</v>
      </c>
      <c r="BD21" s="270">
        <f t="shared" si="14"/>
        <v>0.8062392833646398</v>
      </c>
    </row>
    <row r="22" spans="1:56" s="175" customFormat="1" ht="12.75">
      <c r="A22" s="221" t="s">
        <v>257</v>
      </c>
      <c r="B22" s="163">
        <f t="shared" si="0"/>
        <v>2056.1</v>
      </c>
      <c r="C22" s="163">
        <v>409.6</v>
      </c>
      <c r="D22" s="204">
        <v>2465.7</v>
      </c>
      <c r="E22" s="81">
        <f t="shared" si="1"/>
        <v>91.97061</v>
      </c>
      <c r="F22" s="200">
        <v>293.6</v>
      </c>
      <c r="G22" s="136">
        <v>27.4</v>
      </c>
      <c r="H22" s="200">
        <v>291.52</v>
      </c>
      <c r="I22" s="136">
        <v>26.72</v>
      </c>
      <c r="J22" s="194">
        <v>234.09</v>
      </c>
      <c r="K22" s="119">
        <v>23.96</v>
      </c>
      <c r="L22" s="194">
        <v>257.41</v>
      </c>
      <c r="M22" s="128">
        <v>26.36</v>
      </c>
      <c r="N22" s="286">
        <v>51.93</v>
      </c>
      <c r="O22" s="287">
        <v>35.849000000000004</v>
      </c>
      <c r="P22" s="287">
        <v>144.602</v>
      </c>
      <c r="Q22" s="287">
        <v>16.081</v>
      </c>
      <c r="R22" s="227">
        <f t="shared" si="2"/>
        <v>0.11120869697514557</v>
      </c>
      <c r="S22" s="228">
        <f t="shared" si="3"/>
        <v>0.3897875636575642</v>
      </c>
      <c r="T22" s="291">
        <v>92.12</v>
      </c>
      <c r="U22" s="292">
        <v>72.143</v>
      </c>
      <c r="V22" s="292">
        <v>93.302</v>
      </c>
      <c r="W22" s="292">
        <v>19.977</v>
      </c>
      <c r="X22" s="227">
        <f t="shared" si="4"/>
        <v>0.21411116589140639</v>
      </c>
      <c r="Y22" s="228">
        <f t="shared" si="5"/>
        <v>0.7844136295279547</v>
      </c>
      <c r="Z22" s="225">
        <v>98.75</v>
      </c>
      <c r="AA22" s="226">
        <v>76.508</v>
      </c>
      <c r="AB22" s="226">
        <v>96.801</v>
      </c>
      <c r="AC22" s="226">
        <v>22.242</v>
      </c>
      <c r="AD22" s="227">
        <f t="shared" si="6"/>
        <v>0.22977035361204948</v>
      </c>
      <c r="AE22" s="228">
        <f t="shared" si="7"/>
        <v>0.831874443368376</v>
      </c>
      <c r="AF22" s="225">
        <v>98.95</v>
      </c>
      <c r="AG22" s="226">
        <v>76.363</v>
      </c>
      <c r="AH22" s="226">
        <v>99.476</v>
      </c>
      <c r="AI22" s="226">
        <v>22.587</v>
      </c>
      <c r="AJ22" s="227">
        <f t="shared" si="8"/>
        <v>0.22705979331698098</v>
      </c>
      <c r="AK22" s="228">
        <f t="shared" si="9"/>
        <v>0.8302978527597024</v>
      </c>
      <c r="AL22" s="98">
        <v>101.01</v>
      </c>
      <c r="AM22" s="221">
        <v>77.88600000000001</v>
      </c>
      <c r="AN22" s="233">
        <v>99.135</v>
      </c>
      <c r="AO22" s="233">
        <v>23.124</v>
      </c>
      <c r="AP22" s="227">
        <f t="shared" si="10"/>
        <v>0.23325767892268118</v>
      </c>
      <c r="AQ22" s="228">
        <f t="shared" si="11"/>
        <v>0.8468574906701175</v>
      </c>
      <c r="AR22" s="265">
        <v>76.18</v>
      </c>
      <c r="AS22" s="237">
        <v>57.798</v>
      </c>
      <c r="AT22" s="237">
        <v>104.525</v>
      </c>
      <c r="AU22" s="237">
        <v>18.382</v>
      </c>
      <c r="AV22" s="227">
        <f t="shared" si="12"/>
        <v>0.17586223391533126</v>
      </c>
      <c r="AW22" s="228">
        <f t="shared" si="13"/>
        <v>0.6284398896560544</v>
      </c>
      <c r="AX22" s="286">
        <v>78.15</v>
      </c>
      <c r="AY22" s="287">
        <v>58.550000000000004</v>
      </c>
      <c r="AZ22" s="287">
        <v>118.572</v>
      </c>
      <c r="BA22" s="287">
        <v>19.6</v>
      </c>
      <c r="BB22" s="287">
        <v>0.1653004081908039</v>
      </c>
      <c r="BC22" s="239">
        <v>0.636616414743797</v>
      </c>
      <c r="BD22" s="270">
        <f t="shared" si="14"/>
        <v>0.7068981834833666</v>
      </c>
    </row>
    <row r="23" spans="1:56" s="175" customFormat="1" ht="12.75">
      <c r="A23" s="221" t="s">
        <v>258</v>
      </c>
      <c r="B23" s="163">
        <f t="shared" si="0"/>
        <v>2664.7</v>
      </c>
      <c r="C23" s="163">
        <v>567.5</v>
      </c>
      <c r="D23" s="206">
        <v>3232.2</v>
      </c>
      <c r="E23" s="81">
        <f t="shared" si="1"/>
        <v>120.56106</v>
      </c>
      <c r="F23" s="194">
        <v>239.4666666666667</v>
      </c>
      <c r="G23" s="119">
        <v>15.52</v>
      </c>
      <c r="H23" s="194">
        <v>258.78</v>
      </c>
      <c r="I23" s="119">
        <v>14.45</v>
      </c>
      <c r="J23" s="194">
        <v>234.13</v>
      </c>
      <c r="K23" s="119">
        <v>13.04</v>
      </c>
      <c r="L23" s="194">
        <v>283.99</v>
      </c>
      <c r="M23" s="128">
        <v>15.59</v>
      </c>
      <c r="N23" s="286">
        <v>79.4</v>
      </c>
      <c r="O23" s="287">
        <v>64.522</v>
      </c>
      <c r="P23" s="287">
        <v>250.514</v>
      </c>
      <c r="Q23" s="287">
        <v>14.878</v>
      </c>
      <c r="R23" s="227">
        <f t="shared" si="2"/>
        <v>0.05938989437716056</v>
      </c>
      <c r="S23" s="228">
        <f t="shared" si="3"/>
        <v>0.5351810941277392</v>
      </c>
      <c r="T23" s="291">
        <v>122.28</v>
      </c>
      <c r="U23" s="292">
        <v>105.146</v>
      </c>
      <c r="V23" s="292">
        <v>262.465</v>
      </c>
      <c r="W23" s="292">
        <v>17.134</v>
      </c>
      <c r="X23" s="227">
        <f t="shared" si="4"/>
        <v>0.06528108509706057</v>
      </c>
      <c r="Y23" s="228">
        <f t="shared" si="5"/>
        <v>0.8721389808616481</v>
      </c>
      <c r="Z23" s="225">
        <v>150.76</v>
      </c>
      <c r="AA23" s="226">
        <v>133.486</v>
      </c>
      <c r="AB23" s="226">
        <v>241.474</v>
      </c>
      <c r="AC23" s="226">
        <v>17.274</v>
      </c>
      <c r="AD23" s="227">
        <f t="shared" si="6"/>
        <v>0.07153565187142302</v>
      </c>
      <c r="AE23" s="228">
        <f t="shared" si="7"/>
        <v>1.107206588926806</v>
      </c>
      <c r="AF23" s="225">
        <v>144.07</v>
      </c>
      <c r="AG23" s="226">
        <v>125.648</v>
      </c>
      <c r="AH23" s="226">
        <v>270.065</v>
      </c>
      <c r="AI23" s="226">
        <v>18.422</v>
      </c>
      <c r="AJ23" s="227">
        <f t="shared" si="8"/>
        <v>0.06821320793142392</v>
      </c>
      <c r="AK23" s="228">
        <f t="shared" si="9"/>
        <v>1.0421938891380018</v>
      </c>
      <c r="AL23" s="98">
        <v>145.61</v>
      </c>
      <c r="AM23" s="221">
        <v>128.74200000000002</v>
      </c>
      <c r="AN23" s="233">
        <v>234.771</v>
      </c>
      <c r="AO23" s="233">
        <v>16.868</v>
      </c>
      <c r="AP23" s="227">
        <f t="shared" si="10"/>
        <v>0.0718487377061051</v>
      </c>
      <c r="AQ23" s="228">
        <f t="shared" si="11"/>
        <v>1.0678572335047487</v>
      </c>
      <c r="AR23" s="265">
        <v>110.79</v>
      </c>
      <c r="AS23" s="237">
        <v>95.44900000000001</v>
      </c>
      <c r="AT23" s="237">
        <v>252.269</v>
      </c>
      <c r="AU23" s="237">
        <v>15.341</v>
      </c>
      <c r="AV23" s="227">
        <f t="shared" si="12"/>
        <v>0.06081206965580392</v>
      </c>
      <c r="AW23" s="228">
        <f t="shared" si="13"/>
        <v>0.7917067086171937</v>
      </c>
      <c r="AX23" s="286">
        <v>115.78</v>
      </c>
      <c r="AY23" s="287">
        <v>99.20400000000001</v>
      </c>
      <c r="AZ23" s="287">
        <v>277.193</v>
      </c>
      <c r="BA23" s="287">
        <v>16.576</v>
      </c>
      <c r="BB23" s="287">
        <v>0.05979948988610824</v>
      </c>
      <c r="BC23" s="239">
        <v>0.8228527519582194</v>
      </c>
      <c r="BD23" s="270">
        <f t="shared" si="14"/>
        <v>0.8913053210191938</v>
      </c>
    </row>
    <row r="24" spans="1:56" s="175" customFormat="1" ht="12.75">
      <c r="A24" s="221" t="s">
        <v>259</v>
      </c>
      <c r="B24" s="163">
        <f t="shared" si="0"/>
        <v>3074.3000000000006</v>
      </c>
      <c r="C24" s="163">
        <v>2674.4</v>
      </c>
      <c r="D24" s="206">
        <v>5748.700000000001</v>
      </c>
      <c r="E24" s="81">
        <f t="shared" si="1"/>
        <v>214.42651000000004</v>
      </c>
      <c r="F24" s="194">
        <v>599.3333333333334</v>
      </c>
      <c r="G24" s="119">
        <v>25.89</v>
      </c>
      <c r="H24" s="194">
        <v>496.02</v>
      </c>
      <c r="I24" s="119">
        <v>21.42</v>
      </c>
      <c r="J24" s="194">
        <v>405.69</v>
      </c>
      <c r="K24" s="119">
        <v>17.46</v>
      </c>
      <c r="L24" s="194">
        <v>452.42</v>
      </c>
      <c r="M24" s="128">
        <v>22.09</v>
      </c>
      <c r="N24" s="286">
        <v>110.81</v>
      </c>
      <c r="O24" s="287">
        <v>89.062</v>
      </c>
      <c r="P24" s="287">
        <v>375.588</v>
      </c>
      <c r="Q24" s="287">
        <v>21.748</v>
      </c>
      <c r="R24" s="227">
        <f t="shared" si="2"/>
        <v>0.05790387339318615</v>
      </c>
      <c r="S24" s="228">
        <f t="shared" si="3"/>
        <v>0.41534976248972194</v>
      </c>
      <c r="T24" s="291">
        <v>198.69</v>
      </c>
      <c r="U24" s="292">
        <v>174.666</v>
      </c>
      <c r="V24" s="292">
        <v>364.435</v>
      </c>
      <c r="W24" s="292">
        <v>24.024</v>
      </c>
      <c r="X24" s="227">
        <f t="shared" si="4"/>
        <v>0.06592122051943419</v>
      </c>
      <c r="Y24" s="228">
        <f t="shared" si="5"/>
        <v>0.8145727876651071</v>
      </c>
      <c r="Z24" s="225">
        <v>214.68</v>
      </c>
      <c r="AA24" s="226">
        <v>190.638</v>
      </c>
      <c r="AB24" s="226">
        <v>340.018</v>
      </c>
      <c r="AC24" s="226">
        <v>24.042</v>
      </c>
      <c r="AD24" s="227">
        <f t="shared" si="6"/>
        <v>0.07070802134004671</v>
      </c>
      <c r="AE24" s="228">
        <f t="shared" si="7"/>
        <v>0.8890598461915925</v>
      </c>
      <c r="AF24" s="225">
        <v>208.06</v>
      </c>
      <c r="AG24" s="226">
        <v>183.159</v>
      </c>
      <c r="AH24" s="226">
        <v>369.814</v>
      </c>
      <c r="AI24" s="226">
        <v>24.901</v>
      </c>
      <c r="AJ24" s="227">
        <f t="shared" si="8"/>
        <v>0.06733384890782934</v>
      </c>
      <c r="AK24" s="228">
        <f t="shared" si="9"/>
        <v>0.8541807633766924</v>
      </c>
      <c r="AL24" s="98">
        <v>213.39</v>
      </c>
      <c r="AM24" s="221">
        <v>189.25099999999998</v>
      </c>
      <c r="AN24" s="233">
        <v>342.14</v>
      </c>
      <c r="AO24" s="233">
        <v>24.139</v>
      </c>
      <c r="AP24" s="227">
        <f t="shared" si="10"/>
        <v>0.07055299000409189</v>
      </c>
      <c r="AQ24" s="228">
        <f t="shared" si="11"/>
        <v>0.8825914295765013</v>
      </c>
      <c r="AR24" s="265">
        <v>138.01</v>
      </c>
      <c r="AS24" s="237">
        <v>115.78699999999999</v>
      </c>
      <c r="AT24" s="237">
        <v>372.433</v>
      </c>
      <c r="AU24" s="237">
        <v>22.223</v>
      </c>
      <c r="AV24" s="227">
        <f t="shared" si="12"/>
        <v>0.05966979295604847</v>
      </c>
      <c r="AW24" s="228">
        <f t="shared" si="13"/>
        <v>0.5399845382923967</v>
      </c>
      <c r="AX24" s="286">
        <v>147.37</v>
      </c>
      <c r="AY24" s="287">
        <v>122.536</v>
      </c>
      <c r="AZ24" s="287">
        <v>422.884</v>
      </c>
      <c r="BA24" s="287">
        <v>24.834</v>
      </c>
      <c r="BB24" s="287">
        <v>0.05872532420238174</v>
      </c>
      <c r="BC24" s="239">
        <v>0.5714591913098805</v>
      </c>
      <c r="BD24" s="270">
        <f t="shared" si="14"/>
        <v>0.7095997598431275</v>
      </c>
    </row>
    <row r="25" spans="1:56" s="175" customFormat="1" ht="12.75">
      <c r="A25" s="221" t="s">
        <v>260</v>
      </c>
      <c r="B25" s="163">
        <f t="shared" si="0"/>
        <v>4864.5</v>
      </c>
      <c r="C25" s="163">
        <v>0</v>
      </c>
      <c r="D25" s="204">
        <v>4864.5</v>
      </c>
      <c r="E25" s="81">
        <f t="shared" si="1"/>
        <v>181.44585</v>
      </c>
      <c r="F25" s="200">
        <v>388.4</v>
      </c>
      <c r="G25" s="136">
        <v>33.63</v>
      </c>
      <c r="H25" s="200">
        <v>333.16</v>
      </c>
      <c r="I25" s="136">
        <v>31.34</v>
      </c>
      <c r="J25" s="194">
        <v>315.38</v>
      </c>
      <c r="K25" s="119">
        <v>29.42</v>
      </c>
      <c r="L25" s="194">
        <v>385.53</v>
      </c>
      <c r="M25" s="128">
        <v>32.85</v>
      </c>
      <c r="N25" s="286">
        <v>112.36</v>
      </c>
      <c r="O25" s="287">
        <v>79.013</v>
      </c>
      <c r="P25" s="287">
        <v>270.586</v>
      </c>
      <c r="Q25" s="287">
        <v>33.347</v>
      </c>
      <c r="R25" s="227">
        <f t="shared" si="2"/>
        <v>0.1232399311124744</v>
      </c>
      <c r="S25" s="228">
        <f t="shared" si="3"/>
        <v>0.43546325253512275</v>
      </c>
      <c r="T25" s="291">
        <v>171.22</v>
      </c>
      <c r="U25" s="292">
        <v>131.454</v>
      </c>
      <c r="V25" s="292">
        <v>303.069</v>
      </c>
      <c r="W25" s="292">
        <v>39.766</v>
      </c>
      <c r="X25" s="227">
        <f t="shared" si="4"/>
        <v>0.13121104434963654</v>
      </c>
      <c r="Y25" s="228">
        <f t="shared" si="5"/>
        <v>0.7244806095041578</v>
      </c>
      <c r="Z25" s="225">
        <v>189.26</v>
      </c>
      <c r="AA25" s="226">
        <v>148.64</v>
      </c>
      <c r="AB25" s="226">
        <v>278.859</v>
      </c>
      <c r="AC25" s="226">
        <v>40.62</v>
      </c>
      <c r="AD25" s="227">
        <f t="shared" si="6"/>
        <v>0.14566501350144698</v>
      </c>
      <c r="AE25" s="228">
        <f t="shared" si="7"/>
        <v>0.8191975732704825</v>
      </c>
      <c r="AF25" s="225">
        <v>180.41</v>
      </c>
      <c r="AG25" s="226">
        <v>139.739</v>
      </c>
      <c r="AH25" s="226">
        <v>320.824</v>
      </c>
      <c r="AI25" s="226">
        <v>40.671</v>
      </c>
      <c r="AJ25" s="227">
        <f t="shared" si="8"/>
        <v>0.1267704411141311</v>
      </c>
      <c r="AK25" s="228">
        <f t="shared" si="9"/>
        <v>0.770141615253256</v>
      </c>
      <c r="AL25" s="98">
        <v>177.3</v>
      </c>
      <c r="AM25" s="221">
        <v>138.23600000000002</v>
      </c>
      <c r="AN25" s="233">
        <v>293.291</v>
      </c>
      <c r="AO25" s="233">
        <v>39.064</v>
      </c>
      <c r="AP25" s="227">
        <f t="shared" si="10"/>
        <v>0.13319194929268202</v>
      </c>
      <c r="AQ25" s="228">
        <f t="shared" si="11"/>
        <v>0.7618581521704686</v>
      </c>
      <c r="AR25" s="265">
        <v>133.31</v>
      </c>
      <c r="AS25" s="237">
        <v>101.699</v>
      </c>
      <c r="AT25" s="237">
        <v>304.971</v>
      </c>
      <c r="AU25" s="237">
        <v>31.611</v>
      </c>
      <c r="AV25" s="227">
        <f t="shared" si="12"/>
        <v>0.10365247843237554</v>
      </c>
      <c r="AW25" s="228">
        <f t="shared" si="13"/>
        <v>0.5604922901240232</v>
      </c>
      <c r="AX25" s="286">
        <v>132.05</v>
      </c>
      <c r="AY25" s="287">
        <v>98.19800000000001</v>
      </c>
      <c r="AZ25" s="287">
        <v>344.359</v>
      </c>
      <c r="BA25" s="287">
        <v>33.852</v>
      </c>
      <c r="BB25" s="287">
        <v>0.09830438582990425</v>
      </c>
      <c r="BC25" s="239">
        <v>0.5411972773144165</v>
      </c>
      <c r="BD25" s="270">
        <f t="shared" si="14"/>
        <v>0.6589758243102753</v>
      </c>
    </row>
    <row r="26" spans="1:56" s="175" customFormat="1" ht="12.75">
      <c r="A26" s="221" t="s">
        <v>261</v>
      </c>
      <c r="B26" s="163">
        <f t="shared" si="0"/>
        <v>4323.299999999999</v>
      </c>
      <c r="C26" s="163">
        <v>605.1</v>
      </c>
      <c r="D26" s="204">
        <v>4928.4</v>
      </c>
      <c r="E26" s="81">
        <f t="shared" si="1"/>
        <v>183.82932</v>
      </c>
      <c r="F26" s="194">
        <v>468.6666666666667</v>
      </c>
      <c r="G26" s="119">
        <v>35.6</v>
      </c>
      <c r="H26" s="194">
        <v>411</v>
      </c>
      <c r="I26" s="119">
        <v>32.77</v>
      </c>
      <c r="J26" s="194">
        <v>350.13</v>
      </c>
      <c r="K26" s="119">
        <v>28.37</v>
      </c>
      <c r="L26" s="194">
        <v>405.19</v>
      </c>
      <c r="M26" s="128">
        <v>33.86</v>
      </c>
      <c r="N26" s="286">
        <v>107.41</v>
      </c>
      <c r="O26" s="287">
        <v>73.038</v>
      </c>
      <c r="P26" s="287">
        <v>374.832</v>
      </c>
      <c r="Q26" s="287">
        <v>34.372</v>
      </c>
      <c r="R26" s="227">
        <f t="shared" si="2"/>
        <v>0.09169974815383959</v>
      </c>
      <c r="S26" s="228">
        <f t="shared" si="3"/>
        <v>0.39731420428471365</v>
      </c>
      <c r="T26" s="291">
        <v>158.15</v>
      </c>
      <c r="U26" s="292">
        <v>119.423</v>
      </c>
      <c r="V26" s="292">
        <v>382.704</v>
      </c>
      <c r="W26" s="292">
        <v>38.727</v>
      </c>
      <c r="X26" s="227">
        <f t="shared" si="4"/>
        <v>0.10119308917596888</v>
      </c>
      <c r="Y26" s="228">
        <f t="shared" si="5"/>
        <v>0.6496406557996298</v>
      </c>
      <c r="Z26" s="225">
        <v>171.18</v>
      </c>
      <c r="AA26" s="226">
        <v>132.145</v>
      </c>
      <c r="AB26" s="226">
        <v>350.149</v>
      </c>
      <c r="AC26" s="226">
        <v>39.035</v>
      </c>
      <c r="AD26" s="227">
        <f t="shared" si="6"/>
        <v>0.11148111232646672</v>
      </c>
      <c r="AE26" s="228">
        <f t="shared" si="7"/>
        <v>0.7188461557710164</v>
      </c>
      <c r="AF26" s="225">
        <v>164.85</v>
      </c>
      <c r="AG26" s="226">
        <v>125.21</v>
      </c>
      <c r="AH26" s="226">
        <v>393.289</v>
      </c>
      <c r="AI26" s="226">
        <v>39.64</v>
      </c>
      <c r="AJ26" s="227">
        <f t="shared" si="8"/>
        <v>0.10079102136088221</v>
      </c>
      <c r="AK26" s="228">
        <f t="shared" si="9"/>
        <v>0.6811209441453626</v>
      </c>
      <c r="AL26" s="98">
        <v>158.58</v>
      </c>
      <c r="AM26" s="221">
        <v>121.01800000000001</v>
      </c>
      <c r="AN26" s="233">
        <v>373.911</v>
      </c>
      <c r="AO26" s="233">
        <v>37.562</v>
      </c>
      <c r="AP26" s="227">
        <f t="shared" si="10"/>
        <v>0.1004570606374244</v>
      </c>
      <c r="AQ26" s="228">
        <f t="shared" si="11"/>
        <v>0.6583171824820981</v>
      </c>
      <c r="AR26" s="265">
        <v>121.4</v>
      </c>
      <c r="AS26" s="237">
        <v>88.60300000000001</v>
      </c>
      <c r="AT26" s="237">
        <v>433.42</v>
      </c>
      <c r="AU26" s="237">
        <v>32.797</v>
      </c>
      <c r="AV26" s="227">
        <f t="shared" si="12"/>
        <v>0.07567025056527155</v>
      </c>
      <c r="AW26" s="228">
        <f t="shared" si="13"/>
        <v>0.48198513708259383</v>
      </c>
      <c r="AX26" s="286">
        <v>128.97</v>
      </c>
      <c r="AY26" s="287">
        <v>91.299</v>
      </c>
      <c r="AZ26" s="287">
        <v>458.264</v>
      </c>
      <c r="BA26" s="287">
        <v>37.671</v>
      </c>
      <c r="BB26" s="287">
        <v>0.08220370790635965</v>
      </c>
      <c r="BC26" s="239">
        <v>0.49665091509885373</v>
      </c>
      <c r="BD26" s="270">
        <f t="shared" si="14"/>
        <v>0.5834107420948954</v>
      </c>
    </row>
    <row r="27" spans="1:56" s="175" customFormat="1" ht="12.75">
      <c r="A27" s="221" t="s">
        <v>262</v>
      </c>
      <c r="B27" s="179">
        <f t="shared" si="0"/>
        <v>4659.85</v>
      </c>
      <c r="C27" s="179">
        <v>212</v>
      </c>
      <c r="D27" s="204">
        <v>4871.85</v>
      </c>
      <c r="E27" s="181">
        <f t="shared" si="1"/>
        <v>181.72000500000001</v>
      </c>
      <c r="F27" s="216"/>
      <c r="G27" s="217"/>
      <c r="H27" s="216"/>
      <c r="I27" s="217"/>
      <c r="J27" s="216"/>
      <c r="K27" s="217"/>
      <c r="L27" s="218"/>
      <c r="M27" s="220"/>
      <c r="N27" s="286">
        <v>106.39</v>
      </c>
      <c r="O27" s="287">
        <v>68.893</v>
      </c>
      <c r="P27" s="287">
        <v>333.352</v>
      </c>
      <c r="Q27" s="287">
        <v>37.497</v>
      </c>
      <c r="R27" s="227">
        <f t="shared" si="2"/>
        <v>0.11248470085675202</v>
      </c>
      <c r="S27" s="228">
        <f t="shared" si="3"/>
        <v>0.37911621232896175</v>
      </c>
      <c r="T27" s="291">
        <v>184.62</v>
      </c>
      <c r="U27" s="292">
        <v>143.666</v>
      </c>
      <c r="V27" s="292">
        <v>376.468</v>
      </c>
      <c r="W27" s="292">
        <v>40.954</v>
      </c>
      <c r="X27" s="227">
        <f t="shared" si="4"/>
        <v>0.10878481039557146</v>
      </c>
      <c r="Y27" s="228">
        <f t="shared" si="5"/>
        <v>0.7905898968030514</v>
      </c>
      <c r="Z27" s="225">
        <v>194.2</v>
      </c>
      <c r="AA27" s="226">
        <v>152.457</v>
      </c>
      <c r="AB27" s="226">
        <v>384.951</v>
      </c>
      <c r="AC27" s="226">
        <v>41.743</v>
      </c>
      <c r="AD27" s="227">
        <f t="shared" si="6"/>
        <v>0.10843717771872265</v>
      </c>
      <c r="AE27" s="228">
        <f t="shared" si="7"/>
        <v>0.8389665188485989</v>
      </c>
      <c r="AF27" s="225">
        <v>195.5</v>
      </c>
      <c r="AG27" s="226">
        <v>157.328</v>
      </c>
      <c r="AH27" s="226">
        <v>442.958</v>
      </c>
      <c r="AI27" s="226">
        <v>38.172</v>
      </c>
      <c r="AJ27" s="227">
        <f t="shared" si="8"/>
        <v>0.08617521299987808</v>
      </c>
      <c r="AK27" s="228">
        <f t="shared" si="9"/>
        <v>0.8657714927973945</v>
      </c>
      <c r="AL27" s="98">
        <v>59.64</v>
      </c>
      <c r="AM27" s="221">
        <v>48.82</v>
      </c>
      <c r="AN27" s="233">
        <v>127.083</v>
      </c>
      <c r="AO27" s="233">
        <v>10.82</v>
      </c>
      <c r="AP27" s="227">
        <f t="shared" si="10"/>
        <v>0.08514120692775588</v>
      </c>
      <c r="AQ27" s="228">
        <f t="shared" si="11"/>
        <v>0.2686550663478135</v>
      </c>
      <c r="AR27" s="265"/>
      <c r="AS27" s="237"/>
      <c r="AT27" s="237"/>
      <c r="AU27" s="237"/>
      <c r="AV27" s="227"/>
      <c r="AW27" s="228"/>
      <c r="AX27" s="286"/>
      <c r="AY27" s="287"/>
      <c r="AZ27" s="287"/>
      <c r="BA27" s="287"/>
      <c r="BB27" s="287"/>
      <c r="BC27" s="239"/>
      <c r="BD27" s="270">
        <f t="shared" si="14"/>
        <v>0.628619837425164</v>
      </c>
    </row>
    <row r="28" spans="1:56" s="175" customFormat="1" ht="12.75">
      <c r="A28" s="221" t="s">
        <v>5</v>
      </c>
      <c r="B28" s="163">
        <f t="shared" si="0"/>
        <v>4456.3</v>
      </c>
      <c r="C28" s="163">
        <v>0</v>
      </c>
      <c r="D28" s="204">
        <v>4456.3</v>
      </c>
      <c r="E28" s="81">
        <f t="shared" si="1"/>
        <v>166.21999</v>
      </c>
      <c r="F28" s="200">
        <v>502.8</v>
      </c>
      <c r="G28" s="136">
        <v>32.25</v>
      </c>
      <c r="H28" s="200">
        <v>503.9</v>
      </c>
      <c r="I28" s="136">
        <v>32.61</v>
      </c>
      <c r="J28" s="194">
        <v>465.79</v>
      </c>
      <c r="K28" s="119">
        <v>28.31</v>
      </c>
      <c r="L28" s="194">
        <v>516.81</v>
      </c>
      <c r="M28" s="128">
        <v>33.7</v>
      </c>
      <c r="N28" s="286">
        <v>106.78</v>
      </c>
      <c r="O28" s="287">
        <v>78.2485</v>
      </c>
      <c r="P28" s="287">
        <v>380.42</v>
      </c>
      <c r="Q28" s="287">
        <v>28.5315</v>
      </c>
      <c r="R28" s="227">
        <f t="shared" si="2"/>
        <v>0.075</v>
      </c>
      <c r="S28" s="228">
        <f t="shared" si="3"/>
        <v>0.47075264533465566</v>
      </c>
      <c r="T28" s="291">
        <v>158.53</v>
      </c>
      <c r="U28" s="292">
        <v>130.519</v>
      </c>
      <c r="V28" s="292">
        <v>373.48</v>
      </c>
      <c r="W28" s="292">
        <v>28.011</v>
      </c>
      <c r="X28" s="227">
        <f t="shared" si="4"/>
        <v>0.075</v>
      </c>
      <c r="Y28" s="228">
        <f t="shared" si="5"/>
        <v>0.7852184325122388</v>
      </c>
      <c r="Z28" s="225">
        <v>184.72</v>
      </c>
      <c r="AA28" s="226">
        <v>155.18125</v>
      </c>
      <c r="AB28" s="226">
        <v>393.85</v>
      </c>
      <c r="AC28" s="226">
        <v>29.53875</v>
      </c>
      <c r="AD28" s="227">
        <f t="shared" si="6"/>
        <v>0.075</v>
      </c>
      <c r="AE28" s="228">
        <f t="shared" si="7"/>
        <v>0.9335895760792671</v>
      </c>
      <c r="AF28" s="225">
        <v>174.65</v>
      </c>
      <c r="AG28" s="226">
        <v>143.47475</v>
      </c>
      <c r="AH28" s="226">
        <v>415.67</v>
      </c>
      <c r="AI28" s="226">
        <v>31.17525</v>
      </c>
      <c r="AJ28" s="227">
        <f t="shared" si="8"/>
        <v>0.075</v>
      </c>
      <c r="AK28" s="228">
        <f t="shared" si="9"/>
        <v>0.8631618254820013</v>
      </c>
      <c r="AL28" s="98">
        <v>176</v>
      </c>
      <c r="AM28" s="221">
        <v>148.85825</v>
      </c>
      <c r="AN28" s="233">
        <v>361.89</v>
      </c>
      <c r="AO28" s="233">
        <v>27.14175</v>
      </c>
      <c r="AP28" s="227">
        <f t="shared" si="10"/>
        <v>0.075</v>
      </c>
      <c r="AQ28" s="228">
        <f t="shared" si="11"/>
        <v>0.8955496267326211</v>
      </c>
      <c r="AR28" s="265">
        <v>138.38</v>
      </c>
      <c r="AS28" s="237">
        <v>111.87125</v>
      </c>
      <c r="AT28" s="237">
        <v>353.45</v>
      </c>
      <c r="AU28" s="237">
        <v>26.50875</v>
      </c>
      <c r="AV28" s="227">
        <f t="shared" si="12"/>
        <v>0.075</v>
      </c>
      <c r="AW28" s="228">
        <f t="shared" si="13"/>
        <v>0.673031264169851</v>
      </c>
      <c r="AX28" s="286">
        <v>150.43</v>
      </c>
      <c r="AY28" s="287">
        <v>121.6585</v>
      </c>
      <c r="AZ28" s="287">
        <v>383.62</v>
      </c>
      <c r="BA28" s="287">
        <v>28.7715</v>
      </c>
      <c r="BB28" s="287">
        <v>0.075</v>
      </c>
      <c r="BC28" s="239">
        <v>0.7319125696012857</v>
      </c>
      <c r="BD28" s="270">
        <f t="shared" si="14"/>
        <v>0.7647451342731315</v>
      </c>
    </row>
    <row r="29" spans="1:56" s="175" customFormat="1" ht="12.75">
      <c r="A29" s="221" t="s">
        <v>263</v>
      </c>
      <c r="B29" s="163">
        <f t="shared" si="0"/>
        <v>4834.6</v>
      </c>
      <c r="C29" s="163">
        <v>0</v>
      </c>
      <c r="D29" s="204">
        <v>4834.6</v>
      </c>
      <c r="E29" s="81">
        <f t="shared" si="1"/>
        <v>180.33058000000003</v>
      </c>
      <c r="F29" s="194">
        <v>312.6666666666667</v>
      </c>
      <c r="G29" s="119">
        <v>36.38</v>
      </c>
      <c r="H29" s="194">
        <v>279.84</v>
      </c>
      <c r="I29" s="119">
        <v>31.71</v>
      </c>
      <c r="J29" s="194">
        <v>265.92</v>
      </c>
      <c r="K29" s="119">
        <v>32.44</v>
      </c>
      <c r="L29" s="194">
        <v>320.59</v>
      </c>
      <c r="M29" s="128">
        <v>39.13</v>
      </c>
      <c r="N29" s="286">
        <v>105.92</v>
      </c>
      <c r="O29" s="287">
        <v>70.71000000000001</v>
      </c>
      <c r="P29" s="287">
        <v>294.89</v>
      </c>
      <c r="Q29" s="287">
        <v>35.21</v>
      </c>
      <c r="R29" s="227">
        <f t="shared" si="2"/>
        <v>0.11940045440672795</v>
      </c>
      <c r="S29" s="323">
        <f t="shared" si="3"/>
        <v>0.39211319566542735</v>
      </c>
      <c r="T29" s="291">
        <v>171.67</v>
      </c>
      <c r="U29" s="292">
        <v>130.492</v>
      </c>
      <c r="V29" s="292">
        <v>324.319</v>
      </c>
      <c r="W29" s="292">
        <v>41.178</v>
      </c>
      <c r="X29" s="227">
        <f t="shared" si="4"/>
        <v>0.1269675843845103</v>
      </c>
      <c r="Y29" s="323">
        <f t="shared" si="5"/>
        <v>0.7236265751488182</v>
      </c>
      <c r="Z29" s="225">
        <v>188.08</v>
      </c>
      <c r="AA29" s="226">
        <v>144.154</v>
      </c>
      <c r="AB29" s="226">
        <v>310.923</v>
      </c>
      <c r="AC29" s="226">
        <v>43.926</v>
      </c>
      <c r="AD29" s="227">
        <f t="shared" si="6"/>
        <v>0.14127613589216623</v>
      </c>
      <c r="AE29" s="323">
        <f t="shared" si="7"/>
        <v>0.7993874361187103</v>
      </c>
      <c r="AF29" s="225">
        <v>190.39</v>
      </c>
      <c r="AG29" s="226">
        <v>145.55599999999998</v>
      </c>
      <c r="AH29" s="226">
        <v>346.476</v>
      </c>
      <c r="AI29" s="226">
        <v>44.834</v>
      </c>
      <c r="AJ29" s="227">
        <f t="shared" si="8"/>
        <v>0.12940001616273566</v>
      </c>
      <c r="AK29" s="323">
        <f t="shared" si="9"/>
        <v>0.8071620465037043</v>
      </c>
      <c r="AL29" s="98">
        <v>193.32</v>
      </c>
      <c r="AM29" s="221">
        <v>148.817</v>
      </c>
      <c r="AN29" s="233">
        <v>309.749</v>
      </c>
      <c r="AO29" s="233">
        <v>44.503</v>
      </c>
      <c r="AP29" s="227">
        <f t="shared" si="10"/>
        <v>0.1436743944290377</v>
      </c>
      <c r="AQ29" s="323">
        <f t="shared" si="11"/>
        <v>0.8252455018998995</v>
      </c>
      <c r="AR29" s="265">
        <v>41.05</v>
      </c>
      <c r="AS29" s="237">
        <v>30.684999999999995</v>
      </c>
      <c r="AT29" s="237">
        <v>94.509</v>
      </c>
      <c r="AU29" s="237">
        <v>10.365</v>
      </c>
      <c r="AV29" s="227">
        <f t="shared" si="12"/>
        <v>0.10967209472113768</v>
      </c>
      <c r="AW29" s="323">
        <f t="shared" si="13"/>
        <v>0.17015971445331118</v>
      </c>
      <c r="AX29" s="286"/>
      <c r="AY29" s="287"/>
      <c r="AZ29" s="287"/>
      <c r="BA29" s="287"/>
      <c r="BB29" s="287"/>
      <c r="BC29" s="324"/>
      <c r="BD29" s="270">
        <f t="shared" si="14"/>
        <v>0.6196157449649785</v>
      </c>
    </row>
    <row r="30" spans="1:56" s="175" customFormat="1" ht="12.75">
      <c r="A30" s="221" t="s">
        <v>188</v>
      </c>
      <c r="B30" s="171">
        <f t="shared" si="0"/>
        <v>1626.8</v>
      </c>
      <c r="C30" s="171">
        <v>0</v>
      </c>
      <c r="D30" s="209">
        <v>1626.8</v>
      </c>
      <c r="E30" s="108">
        <f t="shared" si="1"/>
        <v>60.67964</v>
      </c>
      <c r="F30" s="194">
        <v>245.46666666666667</v>
      </c>
      <c r="G30" s="119">
        <v>15.61</v>
      </c>
      <c r="H30" s="194">
        <v>269.5</v>
      </c>
      <c r="I30" s="119">
        <v>17.05</v>
      </c>
      <c r="J30" s="194">
        <v>187.57</v>
      </c>
      <c r="K30" s="119">
        <v>13.24</v>
      </c>
      <c r="L30" s="194">
        <v>210.72</v>
      </c>
      <c r="M30" s="128">
        <v>14.67</v>
      </c>
      <c r="N30" s="286">
        <v>46.96</v>
      </c>
      <c r="O30" s="287">
        <v>35.688250000000004</v>
      </c>
      <c r="P30" s="287">
        <v>150.29</v>
      </c>
      <c r="Q30" s="287">
        <v>11.271749999999999</v>
      </c>
      <c r="R30" s="227">
        <f t="shared" si="2"/>
        <v>0.075</v>
      </c>
      <c r="S30" s="323">
        <f t="shared" si="3"/>
        <v>0.5881420852200179</v>
      </c>
      <c r="T30" s="291">
        <v>66.24</v>
      </c>
      <c r="U30" s="292">
        <v>52.680749999999996</v>
      </c>
      <c r="V30" s="292">
        <v>180.79</v>
      </c>
      <c r="W30" s="292">
        <v>13.559249999999999</v>
      </c>
      <c r="X30" s="227">
        <f t="shared" si="4"/>
        <v>0.075</v>
      </c>
      <c r="Y30" s="323">
        <f t="shared" si="5"/>
        <v>0.8681783543870728</v>
      </c>
      <c r="Z30" s="225">
        <v>75.1</v>
      </c>
      <c r="AA30" s="226">
        <v>65.23374999999999</v>
      </c>
      <c r="AB30" s="226">
        <v>131.55</v>
      </c>
      <c r="AC30" s="226">
        <v>9.86625</v>
      </c>
      <c r="AD30" s="227">
        <f t="shared" si="6"/>
        <v>0.075</v>
      </c>
      <c r="AE30" s="323">
        <f t="shared" si="7"/>
        <v>1.0750516977358466</v>
      </c>
      <c r="AF30" s="225">
        <v>71.61</v>
      </c>
      <c r="AG30" s="226">
        <v>59.72175</v>
      </c>
      <c r="AH30" s="226">
        <v>158.51</v>
      </c>
      <c r="AI30" s="226">
        <v>11.88825</v>
      </c>
      <c r="AJ30" s="227">
        <f t="shared" si="8"/>
        <v>0.075</v>
      </c>
      <c r="AK30" s="323">
        <f t="shared" si="9"/>
        <v>0.9842139801752284</v>
      </c>
      <c r="AL30" s="98">
        <v>72.38</v>
      </c>
      <c r="AM30" s="221">
        <v>61.544</v>
      </c>
      <c r="AN30" s="233">
        <v>144.48</v>
      </c>
      <c r="AO30" s="233">
        <v>10.835999999999999</v>
      </c>
      <c r="AP30" s="227">
        <f t="shared" si="10"/>
        <v>0.075</v>
      </c>
      <c r="AQ30" s="323">
        <f t="shared" si="11"/>
        <v>1.0142446461449013</v>
      </c>
      <c r="AR30" s="265">
        <v>15.65</v>
      </c>
      <c r="AS30" s="237">
        <v>12.480500000000001</v>
      </c>
      <c r="AT30" s="237">
        <v>42.26</v>
      </c>
      <c r="AU30" s="237">
        <v>3.1694999999999998</v>
      </c>
      <c r="AV30" s="227">
        <f t="shared" si="12"/>
        <v>0.075</v>
      </c>
      <c r="AW30" s="323">
        <f t="shared" si="13"/>
        <v>0.2056785439069843</v>
      </c>
      <c r="AX30" s="286"/>
      <c r="AY30" s="287"/>
      <c r="AZ30" s="287"/>
      <c r="BA30" s="287"/>
      <c r="BB30" s="287"/>
      <c r="BC30" s="324"/>
      <c r="BD30" s="270">
        <f t="shared" si="14"/>
        <v>0.7892515512616752</v>
      </c>
    </row>
    <row r="31" spans="1:56" s="175" customFormat="1" ht="15">
      <c r="A31" s="221" t="s">
        <v>38</v>
      </c>
      <c r="B31" s="163">
        <f t="shared" si="0"/>
        <v>4471.1</v>
      </c>
      <c r="C31" s="163">
        <v>0</v>
      </c>
      <c r="D31" s="210">
        <v>4471.1</v>
      </c>
      <c r="E31" s="108">
        <f t="shared" si="1"/>
        <v>166.77203</v>
      </c>
      <c r="F31" s="194">
        <v>303.06666666666666</v>
      </c>
      <c r="G31" s="119">
        <v>25.34</v>
      </c>
      <c r="H31" s="194">
        <v>293.05</v>
      </c>
      <c r="I31" s="119">
        <v>24.37</v>
      </c>
      <c r="J31" s="194">
        <v>265.84</v>
      </c>
      <c r="K31" s="119">
        <v>21.89</v>
      </c>
      <c r="L31" s="194">
        <v>298.65</v>
      </c>
      <c r="M31" s="128">
        <v>25.79</v>
      </c>
      <c r="N31" s="286">
        <v>96.792</v>
      </c>
      <c r="O31" s="287">
        <v>69.75</v>
      </c>
      <c r="P31" s="287">
        <v>360.56</v>
      </c>
      <c r="Q31" s="287">
        <v>27.041999999999998</v>
      </c>
      <c r="R31" s="227">
        <f t="shared" si="2"/>
        <v>0.075</v>
      </c>
      <c r="S31" s="240">
        <f t="shared" si="3"/>
        <v>0.4182355998185067</v>
      </c>
      <c r="T31" s="291">
        <v>140.047</v>
      </c>
      <c r="U31" s="292">
        <v>110.845</v>
      </c>
      <c r="V31" s="292">
        <v>389.36</v>
      </c>
      <c r="W31" s="292">
        <v>29.201999999999998</v>
      </c>
      <c r="X31" s="227">
        <f t="shared" si="4"/>
        <v>0.075</v>
      </c>
      <c r="Y31" s="240">
        <f t="shared" si="5"/>
        <v>0.664649821675733</v>
      </c>
      <c r="Z31" s="225">
        <v>161.117</v>
      </c>
      <c r="AA31" s="226">
        <v>129.823025</v>
      </c>
      <c r="AB31" s="226">
        <v>417.253</v>
      </c>
      <c r="AC31" s="226">
        <v>31.293974999999996</v>
      </c>
      <c r="AD31" s="227">
        <f t="shared" si="6"/>
        <v>0.075</v>
      </c>
      <c r="AE31" s="240">
        <f t="shared" si="7"/>
        <v>0.7784460319874982</v>
      </c>
      <c r="AF31" s="225">
        <v>157.295</v>
      </c>
      <c r="AG31" s="241">
        <v>121.39249999999998</v>
      </c>
      <c r="AH31" s="245">
        <v>478.7</v>
      </c>
      <c r="AI31" s="241">
        <v>35.902499999999996</v>
      </c>
      <c r="AJ31" s="227">
        <f t="shared" si="8"/>
        <v>0.075</v>
      </c>
      <c r="AK31" s="240">
        <f t="shared" si="9"/>
        <v>0.7278948394404025</v>
      </c>
      <c r="AL31" s="98">
        <v>159.692</v>
      </c>
      <c r="AM31" s="221">
        <v>126.91250000000001</v>
      </c>
      <c r="AN31" s="233">
        <v>437.06</v>
      </c>
      <c r="AO31" s="233">
        <v>32.7795</v>
      </c>
      <c r="AP31" s="227">
        <f t="shared" si="10"/>
        <v>0.075</v>
      </c>
      <c r="AQ31" s="240">
        <f t="shared" si="11"/>
        <v>0.7609939148668995</v>
      </c>
      <c r="AR31" s="266">
        <v>116.076</v>
      </c>
      <c r="AS31" s="242">
        <v>84.018</v>
      </c>
      <c r="AT31" s="242">
        <v>427.44</v>
      </c>
      <c r="AU31" s="242">
        <v>32.058</v>
      </c>
      <c r="AV31" s="227">
        <f t="shared" si="12"/>
        <v>0.075</v>
      </c>
      <c r="AW31" s="240">
        <f t="shared" si="13"/>
        <v>0.5037895143448214</v>
      </c>
      <c r="AX31" s="286">
        <v>112.062</v>
      </c>
      <c r="AY31" s="315">
        <v>79.134</v>
      </c>
      <c r="AZ31" s="315">
        <v>439.04</v>
      </c>
      <c r="BA31" s="315">
        <v>32.928</v>
      </c>
      <c r="BB31" s="315">
        <v>0.075</v>
      </c>
      <c r="BC31" s="244">
        <v>0.4745040280435514</v>
      </c>
      <c r="BD31" s="270">
        <f t="shared" si="14"/>
        <v>0.6183591071682019</v>
      </c>
    </row>
    <row r="32" spans="1:56" s="175" customFormat="1" ht="12.75">
      <c r="A32" s="221" t="s">
        <v>132</v>
      </c>
      <c r="B32" s="171">
        <f t="shared" si="0"/>
        <v>2553.8</v>
      </c>
      <c r="C32" s="171">
        <v>631.2</v>
      </c>
      <c r="D32" s="208">
        <v>3185</v>
      </c>
      <c r="E32" s="108">
        <f t="shared" si="1"/>
        <v>118.8005</v>
      </c>
      <c r="F32" s="194">
        <v>321.33333333333337</v>
      </c>
      <c r="G32" s="119">
        <v>16.45</v>
      </c>
      <c r="H32" s="194">
        <v>332.54</v>
      </c>
      <c r="I32" s="119">
        <v>17.18</v>
      </c>
      <c r="J32" s="194">
        <v>312.25</v>
      </c>
      <c r="K32" s="119">
        <v>15.83</v>
      </c>
      <c r="L32" s="194">
        <v>405.61</v>
      </c>
      <c r="M32" s="128">
        <v>19.44</v>
      </c>
      <c r="N32" s="286">
        <v>77.34</v>
      </c>
      <c r="O32" s="287">
        <v>36.962250000000004</v>
      </c>
      <c r="P32" s="287">
        <v>538.37</v>
      </c>
      <c r="Q32" s="287">
        <v>40.37775</v>
      </c>
      <c r="R32" s="227">
        <f t="shared" si="2"/>
        <v>0.075</v>
      </c>
      <c r="S32" s="228">
        <f t="shared" si="3"/>
        <v>0.31112874104065225</v>
      </c>
      <c r="T32" s="291">
        <v>130.82</v>
      </c>
      <c r="U32" s="292">
        <v>88.52224999999999</v>
      </c>
      <c r="V32" s="292">
        <v>563.97</v>
      </c>
      <c r="W32" s="292">
        <v>42.29775</v>
      </c>
      <c r="X32" s="227">
        <f t="shared" si="4"/>
        <v>0.075</v>
      </c>
      <c r="Y32" s="228">
        <f t="shared" si="5"/>
        <v>0.7451336484274055</v>
      </c>
      <c r="Z32" s="225">
        <v>138.96</v>
      </c>
      <c r="AA32" s="226">
        <v>99.084</v>
      </c>
      <c r="AB32" s="226">
        <v>531.68</v>
      </c>
      <c r="AC32" s="226">
        <v>39.876</v>
      </c>
      <c r="AD32" s="227">
        <f t="shared" si="6"/>
        <v>0.075</v>
      </c>
      <c r="AE32" s="228">
        <f t="shared" si="7"/>
        <v>0.834036893784117</v>
      </c>
      <c r="AF32" s="225">
        <v>130.3</v>
      </c>
      <c r="AG32" s="246">
        <v>94.14325000000002</v>
      </c>
      <c r="AH32" s="247">
        <v>482.09</v>
      </c>
      <c r="AI32" s="246">
        <v>36.156749999999995</v>
      </c>
      <c r="AJ32" s="227">
        <f t="shared" si="8"/>
        <v>0.075</v>
      </c>
      <c r="AK32" s="228">
        <f t="shared" si="9"/>
        <v>0.7924482641066327</v>
      </c>
      <c r="AL32" s="98">
        <v>132.56</v>
      </c>
      <c r="AM32" s="221">
        <v>98.44775000000001</v>
      </c>
      <c r="AN32" s="233">
        <v>454.83</v>
      </c>
      <c r="AO32" s="233">
        <v>34.112249999999996</v>
      </c>
      <c r="AP32" s="227">
        <f t="shared" si="10"/>
        <v>0.075</v>
      </c>
      <c r="AQ32" s="228">
        <f t="shared" si="11"/>
        <v>0.8286812765939539</v>
      </c>
      <c r="AR32" s="265">
        <v>100.89</v>
      </c>
      <c r="AS32" s="237">
        <v>69.738</v>
      </c>
      <c r="AT32" s="237">
        <v>415.36</v>
      </c>
      <c r="AU32" s="237">
        <v>31.152</v>
      </c>
      <c r="AV32" s="227">
        <f t="shared" si="12"/>
        <v>0.075</v>
      </c>
      <c r="AW32" s="228">
        <f t="shared" si="13"/>
        <v>0.5870177314068543</v>
      </c>
      <c r="AX32" s="286">
        <v>95.92</v>
      </c>
      <c r="AY32" s="246">
        <v>63.60925</v>
      </c>
      <c r="AZ32" s="246">
        <v>430.81</v>
      </c>
      <c r="BA32" s="246">
        <v>32.31075</v>
      </c>
      <c r="BB32" s="246">
        <v>0.075</v>
      </c>
      <c r="BC32" s="239">
        <v>0.5354291438167348</v>
      </c>
      <c r="BD32" s="270">
        <f t="shared" si="14"/>
        <v>0.6619822427394787</v>
      </c>
    </row>
    <row r="33" spans="1:56" s="175" customFormat="1" ht="12.75">
      <c r="A33" s="221" t="s">
        <v>264</v>
      </c>
      <c r="B33" s="163">
        <f t="shared" si="0"/>
        <v>2983.8</v>
      </c>
      <c r="C33" s="163">
        <v>476</v>
      </c>
      <c r="D33" s="212">
        <v>3459.8</v>
      </c>
      <c r="E33" s="81">
        <f t="shared" si="1"/>
        <v>129.05054</v>
      </c>
      <c r="F33" s="200">
        <v>426</v>
      </c>
      <c r="G33" s="136">
        <v>19.44</v>
      </c>
      <c r="H33" s="200">
        <v>340.59</v>
      </c>
      <c r="I33" s="136">
        <v>16.43</v>
      </c>
      <c r="J33" s="194" t="s">
        <v>115</v>
      </c>
      <c r="K33" s="119"/>
      <c r="L33" s="194" t="s">
        <v>115</v>
      </c>
      <c r="M33" s="128"/>
      <c r="N33" s="286">
        <v>71.76</v>
      </c>
      <c r="O33" s="287">
        <v>58.06</v>
      </c>
      <c r="P33" s="287">
        <v>244.308</v>
      </c>
      <c r="Q33" s="287">
        <v>13.7</v>
      </c>
      <c r="R33" s="227">
        <f t="shared" si="2"/>
        <v>0.056076755570836814</v>
      </c>
      <c r="S33" s="228">
        <f t="shared" si="3"/>
        <v>0.4499012557405804</v>
      </c>
      <c r="T33" s="291">
        <v>129.26</v>
      </c>
      <c r="U33" s="292">
        <v>113.928</v>
      </c>
      <c r="V33" s="292">
        <v>235.549</v>
      </c>
      <c r="W33" s="292">
        <v>15.332</v>
      </c>
      <c r="X33" s="227">
        <f t="shared" si="4"/>
        <v>0.06509049072592114</v>
      </c>
      <c r="Y33" s="228">
        <f t="shared" si="5"/>
        <v>0.882816918084961</v>
      </c>
      <c r="Z33" s="225">
        <v>135.19</v>
      </c>
      <c r="AA33" s="226">
        <v>119.57</v>
      </c>
      <c r="AB33" s="226">
        <v>221.609</v>
      </c>
      <c r="AC33" s="226">
        <v>15.62</v>
      </c>
      <c r="AD33" s="227">
        <f t="shared" si="6"/>
        <v>0.0704845019832227</v>
      </c>
      <c r="AE33" s="228">
        <f t="shared" si="7"/>
        <v>0.9265362237151428</v>
      </c>
      <c r="AF33" s="225">
        <v>131.55</v>
      </c>
      <c r="AG33" s="246">
        <v>115.45800000000001</v>
      </c>
      <c r="AH33" s="247">
        <v>239.454</v>
      </c>
      <c r="AI33" s="246">
        <v>16.092</v>
      </c>
      <c r="AJ33" s="227">
        <f t="shared" si="8"/>
        <v>0.06720288656693978</v>
      </c>
      <c r="AK33" s="228">
        <f t="shared" si="9"/>
        <v>0.8946727382930749</v>
      </c>
      <c r="AL33" s="98">
        <v>132.39</v>
      </c>
      <c r="AM33" s="221">
        <v>118.07699999999998</v>
      </c>
      <c r="AN33" s="233">
        <v>203.594</v>
      </c>
      <c r="AO33" s="233">
        <v>14.313</v>
      </c>
      <c r="AP33" s="227">
        <f t="shared" si="10"/>
        <v>0.07030167883139975</v>
      </c>
      <c r="AQ33" s="228">
        <f t="shared" si="11"/>
        <v>0.9149671128846107</v>
      </c>
      <c r="AR33" s="265">
        <v>97.51</v>
      </c>
      <c r="AS33" s="237">
        <v>84.45400000000001</v>
      </c>
      <c r="AT33" s="237">
        <v>217.673</v>
      </c>
      <c r="AU33" s="237">
        <v>13.056</v>
      </c>
      <c r="AV33" s="227">
        <f t="shared" si="12"/>
        <v>0.059979878073991716</v>
      </c>
      <c r="AW33" s="228">
        <f t="shared" si="13"/>
        <v>0.6544257776836889</v>
      </c>
      <c r="AX33" s="286">
        <v>106.22</v>
      </c>
      <c r="AY33" s="246">
        <v>91.544</v>
      </c>
      <c r="AZ33" s="246">
        <v>248.079</v>
      </c>
      <c r="BA33" s="246">
        <v>14.676</v>
      </c>
      <c r="BB33" s="246">
        <v>0.05915857448635314</v>
      </c>
      <c r="BC33" s="239">
        <v>0.7093654935500463</v>
      </c>
      <c r="BD33" s="270">
        <f t="shared" si="14"/>
        <v>0.7760979314217292</v>
      </c>
    </row>
    <row r="34" spans="1:56" s="175" customFormat="1" ht="12.75">
      <c r="A34" s="221" t="s">
        <v>265</v>
      </c>
      <c r="B34" s="179"/>
      <c r="C34" s="179"/>
      <c r="D34" s="180"/>
      <c r="E34" s="181">
        <f>D34*0.0373</f>
        <v>0</v>
      </c>
      <c r="F34" s="319"/>
      <c r="G34" s="320"/>
      <c r="H34" s="319"/>
      <c r="I34" s="320"/>
      <c r="J34" s="319"/>
      <c r="K34" s="320"/>
      <c r="L34" s="321"/>
      <c r="M34" s="322"/>
      <c r="N34" s="286">
        <v>69.46</v>
      </c>
      <c r="O34" s="287">
        <v>23.95199999999999</v>
      </c>
      <c r="P34" s="287">
        <v>363.437</v>
      </c>
      <c r="Q34" s="287">
        <v>45.508</v>
      </c>
      <c r="R34" s="227">
        <f t="shared" si="2"/>
        <v>0.12521564947982733</v>
      </c>
      <c r="S34" s="256"/>
      <c r="T34" s="314">
        <v>112.38</v>
      </c>
      <c r="U34" s="233">
        <v>59.794</v>
      </c>
      <c r="V34" s="246">
        <v>405.229</v>
      </c>
      <c r="W34" s="246">
        <v>52.586</v>
      </c>
      <c r="X34" s="227">
        <f t="shared" si="4"/>
        <v>0.12976859997680323</v>
      </c>
      <c r="Y34" s="256"/>
      <c r="Z34" s="276">
        <v>130.83</v>
      </c>
      <c r="AA34" s="274">
        <v>76.52200000000002</v>
      </c>
      <c r="AB34" s="274">
        <v>384.42</v>
      </c>
      <c r="AC34" s="274">
        <v>54.308</v>
      </c>
      <c r="AD34" s="227">
        <f t="shared" si="6"/>
        <v>0.1412725664637636</v>
      </c>
      <c r="AE34" s="256"/>
      <c r="AF34" s="278">
        <v>123.24</v>
      </c>
      <c r="AG34" s="279">
        <v>69.71199999999999</v>
      </c>
      <c r="AH34" s="280">
        <v>422.07</v>
      </c>
      <c r="AI34" s="279">
        <v>53.528</v>
      </c>
      <c r="AJ34" s="227">
        <f t="shared" si="8"/>
        <v>0.12682256497737343</v>
      </c>
      <c r="AK34" s="256"/>
      <c r="AL34" s="278">
        <v>125.69</v>
      </c>
      <c r="AM34" s="282">
        <v>72.722</v>
      </c>
      <c r="AN34" s="282">
        <v>388.575</v>
      </c>
      <c r="AO34" s="282">
        <v>52.968</v>
      </c>
      <c r="AP34" s="227">
        <f t="shared" si="10"/>
        <v>0.13631345300135111</v>
      </c>
      <c r="AQ34" s="256"/>
      <c r="AR34" s="283">
        <v>95.44</v>
      </c>
      <c r="AS34" s="279">
        <v>50.858</v>
      </c>
      <c r="AT34" s="279">
        <v>390.637</v>
      </c>
      <c r="AU34" s="279">
        <v>44.582</v>
      </c>
      <c r="AV34" s="227">
        <f t="shared" si="12"/>
        <v>0.1141264140365608</v>
      </c>
      <c r="AW34" s="256"/>
      <c r="AX34" s="278">
        <v>99.58</v>
      </c>
      <c r="AY34" s="282">
        <v>50.232</v>
      </c>
      <c r="AZ34" s="280">
        <v>422.371</v>
      </c>
      <c r="BA34" s="282">
        <v>49.348</v>
      </c>
      <c r="BB34" s="282">
        <v>0.11683567290367947</v>
      </c>
      <c r="BC34" s="281"/>
      <c r="BD34" s="285"/>
    </row>
    <row r="35" spans="1:56" s="175" customFormat="1" ht="12.75">
      <c r="A35" s="221" t="s">
        <v>131</v>
      </c>
      <c r="B35" s="163">
        <f t="shared" si="0"/>
        <v>3204.1</v>
      </c>
      <c r="C35" s="163">
        <v>0</v>
      </c>
      <c r="D35" s="204">
        <v>3204.1</v>
      </c>
      <c r="E35" s="108">
        <f t="shared" si="1"/>
        <v>119.51293</v>
      </c>
      <c r="F35" s="194">
        <v>408.4</v>
      </c>
      <c r="G35" s="119">
        <v>20.92</v>
      </c>
      <c r="H35" s="194">
        <v>549.92</v>
      </c>
      <c r="I35" s="119">
        <v>27.72</v>
      </c>
      <c r="J35" s="194">
        <v>426.36</v>
      </c>
      <c r="K35" s="119">
        <v>22.07</v>
      </c>
      <c r="L35" s="194">
        <v>350.11</v>
      </c>
      <c r="M35" s="128">
        <v>18.35</v>
      </c>
      <c r="N35" s="286">
        <v>75.11</v>
      </c>
      <c r="O35" s="287">
        <v>52.73075</v>
      </c>
      <c r="P35" s="287">
        <v>298.39</v>
      </c>
      <c r="Q35" s="287">
        <v>22.37925</v>
      </c>
      <c r="R35" s="227">
        <f t="shared" si="2"/>
        <v>0.075</v>
      </c>
      <c r="S35" s="228">
        <f t="shared" si="3"/>
        <v>0.4412137665773904</v>
      </c>
      <c r="T35" s="291">
        <v>124.53</v>
      </c>
      <c r="U35" s="292">
        <v>98.2425</v>
      </c>
      <c r="V35" s="292">
        <v>350.5</v>
      </c>
      <c r="W35" s="292">
        <v>26.287499999999998</v>
      </c>
      <c r="X35" s="227">
        <f t="shared" si="4"/>
        <v>0.075</v>
      </c>
      <c r="Y35" s="228">
        <f aca="true" t="shared" si="15" ref="Y35:Y45">U35/($D35*0.0373)</f>
        <v>0.8220240270236869</v>
      </c>
      <c r="Z35" s="225">
        <v>135.86</v>
      </c>
      <c r="AA35" s="226">
        <v>108.80375000000001</v>
      </c>
      <c r="AB35" s="226">
        <v>360.75</v>
      </c>
      <c r="AC35" s="226">
        <v>27.05625</v>
      </c>
      <c r="AD35" s="227">
        <f t="shared" si="6"/>
        <v>0.075</v>
      </c>
      <c r="AE35" s="228">
        <f aca="true" t="shared" si="16" ref="AE35:AE45">AA35/($D35*0.0373)</f>
        <v>0.9103931265010407</v>
      </c>
      <c r="AF35" s="225">
        <v>130.43</v>
      </c>
      <c r="AG35" s="246">
        <v>101.59325000000001</v>
      </c>
      <c r="AH35" s="247">
        <v>384.49</v>
      </c>
      <c r="AI35" s="246">
        <v>28.83675</v>
      </c>
      <c r="AJ35" s="227">
        <f t="shared" si="8"/>
        <v>0.075</v>
      </c>
      <c r="AK35" s="228">
        <f aca="true" t="shared" si="17" ref="AK35:AK45">AG35/($D35*0.0373)</f>
        <v>0.8500607423815985</v>
      </c>
      <c r="AL35" s="98">
        <v>130.89</v>
      </c>
      <c r="AM35" s="221">
        <v>102.70049999999999</v>
      </c>
      <c r="AN35" s="233">
        <v>375.86</v>
      </c>
      <c r="AO35" s="233">
        <v>28.1895</v>
      </c>
      <c r="AP35" s="227">
        <f t="shared" si="10"/>
        <v>0.075</v>
      </c>
      <c r="AQ35" s="228">
        <f aca="true" t="shared" si="18" ref="AQ35:AQ45">AM35/($D35*0.0373)</f>
        <v>0.8593254303111805</v>
      </c>
      <c r="AR35" s="265">
        <v>87.07</v>
      </c>
      <c r="AS35" s="237">
        <v>63.876999999999995</v>
      </c>
      <c r="AT35" s="237">
        <v>309.24</v>
      </c>
      <c r="AU35" s="237">
        <v>23.193</v>
      </c>
      <c r="AV35" s="227">
        <f t="shared" si="12"/>
        <v>0.075</v>
      </c>
      <c r="AW35" s="228">
        <f aca="true" t="shared" si="19" ref="AW35:AW45">AS35/($D35*0.0373)</f>
        <v>0.5344777339154851</v>
      </c>
      <c r="AX35" s="286">
        <v>91.58</v>
      </c>
      <c r="AY35" s="246">
        <v>65.21375</v>
      </c>
      <c r="AZ35" s="246">
        <v>351.55</v>
      </c>
      <c r="BA35" s="246">
        <v>26.36625</v>
      </c>
      <c r="BB35" s="246">
        <v>0.075</v>
      </c>
      <c r="BC35" s="239">
        <v>0.5456627161596658</v>
      </c>
      <c r="BD35" s="270">
        <f t="shared" si="14"/>
        <v>0.7090225061242926</v>
      </c>
    </row>
    <row r="36" spans="1:56" s="175" customFormat="1" ht="12.75">
      <c r="A36" s="221" t="s">
        <v>272</v>
      </c>
      <c r="B36" s="179">
        <f t="shared" si="0"/>
        <v>3200</v>
      </c>
      <c r="C36" s="179">
        <v>0</v>
      </c>
      <c r="D36" s="180">
        <v>3200</v>
      </c>
      <c r="E36" s="181">
        <f>D36*0.0373</f>
        <v>119.36</v>
      </c>
      <c r="F36" s="319"/>
      <c r="G36" s="320"/>
      <c r="H36" s="319"/>
      <c r="I36" s="320"/>
      <c r="J36" s="319"/>
      <c r="K36" s="320"/>
      <c r="L36" s="321"/>
      <c r="M36" s="322"/>
      <c r="N36" s="286">
        <v>79.43</v>
      </c>
      <c r="O36" s="287">
        <v>59.591750000000005</v>
      </c>
      <c r="P36" s="287">
        <v>264.51</v>
      </c>
      <c r="Q36" s="287">
        <v>19.83825</v>
      </c>
      <c r="R36" s="227">
        <f t="shared" si="2"/>
        <v>0.075</v>
      </c>
      <c r="S36" s="256">
        <f t="shared" si="3"/>
        <v>0.499260640080429</v>
      </c>
      <c r="T36" s="314">
        <v>127.9</v>
      </c>
      <c r="U36" s="233">
        <v>103.84075</v>
      </c>
      <c r="V36" s="246">
        <v>320.79</v>
      </c>
      <c r="W36" s="246">
        <v>24.059250000000002</v>
      </c>
      <c r="X36" s="227">
        <f t="shared" si="4"/>
        <v>0.075</v>
      </c>
      <c r="Y36" s="256">
        <f t="shared" si="15"/>
        <v>0.8699794738605898</v>
      </c>
      <c r="Z36" s="276">
        <v>138.66</v>
      </c>
      <c r="AA36" s="274">
        <v>115.41075</v>
      </c>
      <c r="AB36" s="274">
        <v>309.99</v>
      </c>
      <c r="AC36" s="274">
        <v>23.24925</v>
      </c>
      <c r="AD36" s="227">
        <f t="shared" si="6"/>
        <v>0.075</v>
      </c>
      <c r="AE36" s="256">
        <f t="shared" si="16"/>
        <v>0.9669131199731903</v>
      </c>
      <c r="AF36" s="278">
        <v>128.59</v>
      </c>
      <c r="AG36" s="279">
        <v>104.80375000000001</v>
      </c>
      <c r="AH36" s="280">
        <v>317.15</v>
      </c>
      <c r="AI36" s="279">
        <v>23.78625</v>
      </c>
      <c r="AJ36" s="227">
        <f t="shared" si="8"/>
        <v>0.075</v>
      </c>
      <c r="AK36" s="256">
        <f t="shared" si="17"/>
        <v>0.8780475033512065</v>
      </c>
      <c r="AL36" s="278">
        <v>127.48</v>
      </c>
      <c r="AM36" s="282">
        <v>105.352</v>
      </c>
      <c r="AN36" s="282">
        <v>295.04</v>
      </c>
      <c r="AO36" s="282">
        <v>22.128</v>
      </c>
      <c r="AP36" s="227">
        <f t="shared" si="10"/>
        <v>0.075</v>
      </c>
      <c r="AQ36" s="256">
        <f t="shared" si="18"/>
        <v>0.8826407506702413</v>
      </c>
      <c r="AR36" s="283">
        <v>99.43</v>
      </c>
      <c r="AS36" s="279">
        <v>77.31325000000001</v>
      </c>
      <c r="AT36" s="279">
        <v>294.89</v>
      </c>
      <c r="AU36" s="279">
        <v>22.11675</v>
      </c>
      <c r="AV36" s="227">
        <f t="shared" si="12"/>
        <v>0.075</v>
      </c>
      <c r="AW36" s="256">
        <f t="shared" si="19"/>
        <v>0.6477316521447722</v>
      </c>
      <c r="AX36" s="278">
        <v>99.12</v>
      </c>
      <c r="AY36" s="282">
        <v>75.69000000000001</v>
      </c>
      <c r="AZ36" s="280">
        <v>312.4</v>
      </c>
      <c r="BA36" s="282">
        <v>23.429999999999996</v>
      </c>
      <c r="BB36" s="282">
        <v>0.075</v>
      </c>
      <c r="BC36" s="281">
        <v>0.6341320375335122</v>
      </c>
      <c r="BD36" s="285">
        <f>AVERAGE(S36,Y36,AE36,AK36,AQ36,AW36,BC36)</f>
        <v>0.7683864539448487</v>
      </c>
    </row>
    <row r="37" spans="1:56" s="175" customFormat="1" ht="12.75">
      <c r="A37" s="221" t="s">
        <v>64</v>
      </c>
      <c r="B37" s="163">
        <f t="shared" si="0"/>
        <v>3155</v>
      </c>
      <c r="C37" s="163">
        <v>473.8</v>
      </c>
      <c r="D37" s="204">
        <v>3628.8</v>
      </c>
      <c r="E37" s="81">
        <f t="shared" si="1"/>
        <v>135.35424</v>
      </c>
      <c r="F37" s="194">
        <v>342.53333333333336</v>
      </c>
      <c r="G37" s="119">
        <v>18.99</v>
      </c>
      <c r="H37" s="194">
        <v>442.98</v>
      </c>
      <c r="I37" s="119">
        <v>24.3</v>
      </c>
      <c r="J37" s="194">
        <v>366.59</v>
      </c>
      <c r="K37" s="119">
        <v>20.54</v>
      </c>
      <c r="L37" s="194">
        <v>394.62</v>
      </c>
      <c r="M37" s="128">
        <v>25.67</v>
      </c>
      <c r="N37" s="286">
        <v>75.24</v>
      </c>
      <c r="O37" s="287">
        <v>51.1635</v>
      </c>
      <c r="P37" s="287">
        <v>321.02</v>
      </c>
      <c r="Q37" s="287">
        <v>24.0765</v>
      </c>
      <c r="R37" s="227">
        <f t="shared" si="2"/>
        <v>0.075</v>
      </c>
      <c r="S37" s="228">
        <f t="shared" si="3"/>
        <v>0.3779970246960863</v>
      </c>
      <c r="T37" s="291">
        <v>118.67</v>
      </c>
      <c r="U37" s="292">
        <v>90.49549999999999</v>
      </c>
      <c r="V37" s="292">
        <v>375.66</v>
      </c>
      <c r="W37" s="292">
        <v>28.174500000000002</v>
      </c>
      <c r="X37" s="227">
        <f t="shared" si="4"/>
        <v>0.075</v>
      </c>
      <c r="Y37" s="228">
        <f t="shared" si="15"/>
        <v>0.6685826760949638</v>
      </c>
      <c r="Z37" s="225">
        <v>128.2</v>
      </c>
      <c r="AA37" s="226">
        <v>101.06875</v>
      </c>
      <c r="AB37" s="226">
        <v>361.75</v>
      </c>
      <c r="AC37" s="226">
        <v>27.131249999999998</v>
      </c>
      <c r="AD37" s="227">
        <f t="shared" si="6"/>
        <v>0.075</v>
      </c>
      <c r="AE37" s="228">
        <f t="shared" si="16"/>
        <v>0.7466980716673522</v>
      </c>
      <c r="AF37" s="225">
        <v>124.76</v>
      </c>
      <c r="AG37" s="246">
        <v>97.09775</v>
      </c>
      <c r="AH37" s="247">
        <v>368.83</v>
      </c>
      <c r="AI37" s="246">
        <v>27.662249999999997</v>
      </c>
      <c r="AJ37" s="227">
        <f t="shared" si="8"/>
        <v>0.075</v>
      </c>
      <c r="AK37" s="228">
        <f t="shared" si="17"/>
        <v>0.7173602393246048</v>
      </c>
      <c r="AL37" s="98">
        <v>127.23</v>
      </c>
      <c r="AM37" s="221">
        <v>100.27275</v>
      </c>
      <c r="AN37" s="233">
        <v>359.43</v>
      </c>
      <c r="AO37" s="233">
        <v>26.95725</v>
      </c>
      <c r="AP37" s="227">
        <f t="shared" si="10"/>
        <v>0.075</v>
      </c>
      <c r="AQ37" s="228">
        <f t="shared" si="18"/>
        <v>0.7408172067605714</v>
      </c>
      <c r="AR37" s="265">
        <v>95.56</v>
      </c>
      <c r="AS37" s="237">
        <v>70.5385</v>
      </c>
      <c r="AT37" s="237">
        <v>333.62</v>
      </c>
      <c r="AU37" s="237">
        <v>25.0215</v>
      </c>
      <c r="AV37" s="227">
        <f t="shared" si="12"/>
        <v>0.075</v>
      </c>
      <c r="AW37" s="228">
        <f t="shared" si="19"/>
        <v>0.5211399362147798</v>
      </c>
      <c r="AX37" s="286">
        <v>100.81</v>
      </c>
      <c r="AY37" s="246">
        <v>73.636</v>
      </c>
      <c r="AZ37" s="246">
        <v>362.32</v>
      </c>
      <c r="BA37" s="246">
        <v>27.174</v>
      </c>
      <c r="BB37" s="246">
        <v>0.075</v>
      </c>
      <c r="BC37" s="239">
        <v>0.543904423622039</v>
      </c>
      <c r="BD37" s="270">
        <f t="shared" si="14"/>
        <v>0.6166427969114853</v>
      </c>
    </row>
    <row r="38" spans="1:56" s="175" customFormat="1" ht="12.75">
      <c r="A38" s="221" t="s">
        <v>164</v>
      </c>
      <c r="B38" s="171">
        <f t="shared" si="0"/>
        <v>3168.7</v>
      </c>
      <c r="C38" s="171">
        <v>29.2</v>
      </c>
      <c r="D38" s="204">
        <v>3197.8999999999996</v>
      </c>
      <c r="E38" s="108">
        <f t="shared" si="1"/>
        <v>119.28166999999999</v>
      </c>
      <c r="F38" s="194">
        <v>460.40000000000003</v>
      </c>
      <c r="G38" s="119">
        <v>26.94</v>
      </c>
      <c r="H38" s="194">
        <v>469.71</v>
      </c>
      <c r="I38" s="119">
        <v>30.94</v>
      </c>
      <c r="J38" s="194">
        <v>398.4</v>
      </c>
      <c r="K38" s="119">
        <v>26.09</v>
      </c>
      <c r="L38" s="194">
        <v>439.7</v>
      </c>
      <c r="M38" s="128">
        <v>24.36</v>
      </c>
      <c r="N38" s="286">
        <v>89.11</v>
      </c>
      <c r="O38" s="287">
        <v>54.64</v>
      </c>
      <c r="P38" s="287">
        <v>459.6</v>
      </c>
      <c r="Q38" s="287">
        <v>34.47</v>
      </c>
      <c r="R38" s="227">
        <f t="shared" si="2"/>
        <v>0.075</v>
      </c>
      <c r="S38" s="228">
        <f t="shared" si="3"/>
        <v>0.4580754109160276</v>
      </c>
      <c r="T38" s="291">
        <v>156.84</v>
      </c>
      <c r="U38" s="292">
        <v>101.68875</v>
      </c>
      <c r="V38" s="292">
        <v>735.35</v>
      </c>
      <c r="W38" s="292">
        <v>55.15125</v>
      </c>
      <c r="X38" s="227">
        <f t="shared" si="4"/>
        <v>0.075</v>
      </c>
      <c r="Y38" s="228">
        <f t="shared" si="15"/>
        <v>0.8525094425656516</v>
      </c>
      <c r="Z38" s="225" t="s">
        <v>243</v>
      </c>
      <c r="AA38" s="226">
        <v>108.02</v>
      </c>
      <c r="AB38" s="226" t="s">
        <v>243</v>
      </c>
      <c r="AC38" s="226"/>
      <c r="AD38" s="227">
        <v>0.075</v>
      </c>
      <c r="AE38" s="228">
        <f t="shared" si="16"/>
        <v>0.9055875894427031</v>
      </c>
      <c r="AF38" s="225" t="s">
        <v>243</v>
      </c>
      <c r="AG38" s="246">
        <v>108.02</v>
      </c>
      <c r="AH38" s="247" t="s">
        <v>243</v>
      </c>
      <c r="AI38" s="246"/>
      <c r="AJ38" s="227">
        <v>0.075</v>
      </c>
      <c r="AK38" s="228">
        <f t="shared" si="17"/>
        <v>0.9055875894427031</v>
      </c>
      <c r="AL38" s="98">
        <v>143.15</v>
      </c>
      <c r="AM38" s="221">
        <v>116.90225000000001</v>
      </c>
      <c r="AN38" s="233">
        <v>349.97</v>
      </c>
      <c r="AO38" s="233">
        <v>26.24775</v>
      </c>
      <c r="AP38" s="227">
        <f t="shared" si="10"/>
        <v>0.075</v>
      </c>
      <c r="AQ38" s="228">
        <f t="shared" si="18"/>
        <v>0.980052090149308</v>
      </c>
      <c r="AR38" s="265">
        <v>110.02</v>
      </c>
      <c r="AS38" s="237">
        <v>85.36075</v>
      </c>
      <c r="AT38" s="237">
        <v>328.79</v>
      </c>
      <c r="AU38" s="237">
        <v>24.65925</v>
      </c>
      <c r="AV38" s="227">
        <f t="shared" si="12"/>
        <v>0.075</v>
      </c>
      <c r="AW38" s="228">
        <f t="shared" si="19"/>
        <v>0.7156233644280802</v>
      </c>
      <c r="AX38" s="286">
        <v>116.97</v>
      </c>
      <c r="AY38" s="246">
        <v>89.79</v>
      </c>
      <c r="AZ38" s="246">
        <v>362.4</v>
      </c>
      <c r="BA38" s="246">
        <v>27.179999999999996</v>
      </c>
      <c r="BB38" s="246">
        <v>0.075</v>
      </c>
      <c r="BC38" s="239">
        <v>0.7527560605078718</v>
      </c>
      <c r="BD38" s="270">
        <f t="shared" si="14"/>
        <v>0.7957416496360494</v>
      </c>
    </row>
    <row r="39" spans="1:56" s="175" customFormat="1" ht="12.75">
      <c r="A39" s="221" t="s">
        <v>266</v>
      </c>
      <c r="B39" s="163">
        <f t="shared" si="0"/>
        <v>3203.6</v>
      </c>
      <c r="C39" s="163">
        <v>40.8</v>
      </c>
      <c r="D39" s="204">
        <v>3244.4</v>
      </c>
      <c r="E39" s="81">
        <f t="shared" si="1"/>
        <v>121.01612</v>
      </c>
      <c r="F39" s="194">
        <v>289.3333333333333</v>
      </c>
      <c r="G39" s="119">
        <v>14.65</v>
      </c>
      <c r="H39" s="194">
        <v>357.13</v>
      </c>
      <c r="I39" s="119">
        <v>18.34</v>
      </c>
      <c r="J39" s="194" t="s">
        <v>115</v>
      </c>
      <c r="K39" s="119"/>
      <c r="L39" s="194" t="s">
        <v>115</v>
      </c>
      <c r="M39" s="128"/>
      <c r="N39" s="286">
        <v>59.54</v>
      </c>
      <c r="O39" s="287">
        <v>43.334</v>
      </c>
      <c r="P39" s="287">
        <v>284.387</v>
      </c>
      <c r="Q39" s="287">
        <v>16.206</v>
      </c>
      <c r="R39" s="227">
        <f t="shared" si="2"/>
        <v>0.05698572719568756</v>
      </c>
      <c r="S39" s="228">
        <f t="shared" si="3"/>
        <v>0.3580845262598074</v>
      </c>
      <c r="T39" s="291">
        <v>112.94</v>
      </c>
      <c r="U39" s="292">
        <v>94.289</v>
      </c>
      <c r="V39" s="292">
        <v>285.701</v>
      </c>
      <c r="W39" s="292">
        <v>18.651</v>
      </c>
      <c r="X39" s="227">
        <f t="shared" si="4"/>
        <v>0.065281535591405</v>
      </c>
      <c r="Y39" s="228">
        <f t="shared" si="15"/>
        <v>0.7791441338558863</v>
      </c>
      <c r="Z39" s="225">
        <v>124.16</v>
      </c>
      <c r="AA39" s="226">
        <v>105.05799999999999</v>
      </c>
      <c r="AB39" s="226">
        <v>271.488</v>
      </c>
      <c r="AC39" s="226">
        <v>19.102</v>
      </c>
      <c r="AD39" s="227">
        <f t="shared" si="6"/>
        <v>0.07036038425271099</v>
      </c>
      <c r="AE39" s="228">
        <f t="shared" si="16"/>
        <v>0.8681322785757798</v>
      </c>
      <c r="AF39" s="225">
        <v>127.31</v>
      </c>
      <c r="AG39" s="246">
        <v>108.918</v>
      </c>
      <c r="AH39" s="247">
        <v>273.244</v>
      </c>
      <c r="AI39" s="246">
        <v>18.392</v>
      </c>
      <c r="AJ39" s="227">
        <f t="shared" si="8"/>
        <v>0.06730980369193833</v>
      </c>
      <c r="AK39" s="228">
        <f t="shared" si="17"/>
        <v>0.9000288556598907</v>
      </c>
      <c r="AL39" s="98">
        <v>125.65</v>
      </c>
      <c r="AM39" s="221">
        <v>107.71100000000001</v>
      </c>
      <c r="AN39" s="233">
        <v>254.477</v>
      </c>
      <c r="AO39" s="233">
        <v>17.939</v>
      </c>
      <c r="AP39" s="227">
        <f t="shared" si="10"/>
        <v>0.0704936006004472</v>
      </c>
      <c r="AQ39" s="228">
        <f t="shared" si="18"/>
        <v>0.8900549777996519</v>
      </c>
      <c r="AR39" s="265">
        <v>87.34</v>
      </c>
      <c r="AS39" s="237">
        <v>70.44900000000001</v>
      </c>
      <c r="AT39" s="237">
        <v>280.587</v>
      </c>
      <c r="AU39" s="237">
        <v>16.891</v>
      </c>
      <c r="AV39" s="227">
        <f t="shared" si="12"/>
        <v>0.060198797520911514</v>
      </c>
      <c r="AW39" s="228">
        <f t="shared" si="19"/>
        <v>0.5821455852327774</v>
      </c>
      <c r="AX39" s="286">
        <v>84.25</v>
      </c>
      <c r="AY39" s="246">
        <v>66.176</v>
      </c>
      <c r="AZ39" s="246">
        <v>308.944</v>
      </c>
      <c r="BA39" s="246">
        <v>18.074</v>
      </c>
      <c r="BB39" s="246">
        <v>0.05850251178207054</v>
      </c>
      <c r="BC39" s="239">
        <v>0.5468362396679054</v>
      </c>
      <c r="BD39" s="270">
        <f t="shared" si="14"/>
        <v>0.7034895138645284</v>
      </c>
    </row>
    <row r="40" spans="1:56" s="175" customFormat="1" ht="12.75">
      <c r="A40" s="221" t="s">
        <v>267</v>
      </c>
      <c r="B40" s="179">
        <f t="shared" si="0"/>
        <v>5609.7</v>
      </c>
      <c r="C40" s="179"/>
      <c r="D40" s="204">
        <v>5609.7</v>
      </c>
      <c r="E40" s="181">
        <f>D40*0.0373</f>
        <v>209.24181</v>
      </c>
      <c r="F40" s="216"/>
      <c r="G40" s="217"/>
      <c r="H40" s="216"/>
      <c r="I40" s="217"/>
      <c r="J40" s="216"/>
      <c r="K40" s="217"/>
      <c r="L40" s="218"/>
      <c r="M40" s="273"/>
      <c r="N40" s="286">
        <v>93.38</v>
      </c>
      <c r="O40" s="287">
        <v>61.669</v>
      </c>
      <c r="P40" s="287">
        <v>282.906</v>
      </c>
      <c r="Q40" s="287">
        <v>31.711</v>
      </c>
      <c r="R40" s="227">
        <f t="shared" si="2"/>
        <v>0.11209023491901902</v>
      </c>
      <c r="S40" s="256">
        <f t="shared" si="3"/>
        <v>0.29472599190381693</v>
      </c>
      <c r="T40" s="291">
        <v>153.23</v>
      </c>
      <c r="U40" s="292">
        <v>115.97399999999999</v>
      </c>
      <c r="V40" s="297">
        <v>303.48</v>
      </c>
      <c r="W40" s="297">
        <v>37.256</v>
      </c>
      <c r="X40" s="227">
        <f t="shared" si="4"/>
        <v>0.12276262027151706</v>
      </c>
      <c r="Y40" s="256">
        <f t="shared" si="15"/>
        <v>0.5542582526885999</v>
      </c>
      <c r="Z40" s="276">
        <v>165.86</v>
      </c>
      <c r="AA40" s="274">
        <v>126.99000000000001</v>
      </c>
      <c r="AB40" s="274">
        <v>281.237</v>
      </c>
      <c r="AC40" s="274">
        <v>38.87</v>
      </c>
      <c r="AD40" s="227">
        <f t="shared" si="6"/>
        <v>0.13821083285627422</v>
      </c>
      <c r="AE40" s="256">
        <f t="shared" si="16"/>
        <v>0.6069054745798653</v>
      </c>
      <c r="AF40" s="278">
        <v>159.45</v>
      </c>
      <c r="AG40" s="279">
        <v>119.601</v>
      </c>
      <c r="AH40" s="280">
        <v>335.717</v>
      </c>
      <c r="AI40" s="279">
        <v>39.849</v>
      </c>
      <c r="AJ40" s="227">
        <f t="shared" si="8"/>
        <v>0.11869818924868267</v>
      </c>
      <c r="AK40" s="256">
        <f t="shared" si="17"/>
        <v>0.5715922644714266</v>
      </c>
      <c r="AL40" s="278">
        <v>167.88</v>
      </c>
      <c r="AM40" s="282">
        <v>127.853</v>
      </c>
      <c r="AN40" s="282">
        <v>290.25</v>
      </c>
      <c r="AO40" s="282">
        <v>40.027</v>
      </c>
      <c r="AP40" s="227">
        <f t="shared" si="10"/>
        <v>0.1379052540913006</v>
      </c>
      <c r="AQ40" s="256">
        <f t="shared" si="18"/>
        <v>0.6110298892941138</v>
      </c>
      <c r="AR40" s="265">
        <v>123.19</v>
      </c>
      <c r="AS40" s="237">
        <v>90.143</v>
      </c>
      <c r="AT40" s="237">
        <v>309.929</v>
      </c>
      <c r="AU40" s="237">
        <v>33.047</v>
      </c>
      <c r="AV40" s="227">
        <f t="shared" si="12"/>
        <v>0.10662764697721092</v>
      </c>
      <c r="AW40" s="256">
        <f t="shared" si="19"/>
        <v>0.43080778167613826</v>
      </c>
      <c r="AX40" s="286">
        <v>138.92</v>
      </c>
      <c r="AY40" s="246">
        <v>101.83599999999998</v>
      </c>
      <c r="AZ40" s="246">
        <v>347.648</v>
      </c>
      <c r="BA40" s="246">
        <v>37.084</v>
      </c>
      <c r="BB40" s="246">
        <v>0.10667111561119293</v>
      </c>
      <c r="BC40" s="239">
        <v>0.4866904946004816</v>
      </c>
      <c r="BD40" s="285">
        <f>AVERAGE(S40,Y40,AE40,AK40,AQ40,AW40,BC40)</f>
        <v>0.5080014498877775</v>
      </c>
    </row>
    <row r="41" spans="1:56" s="175" customFormat="1" ht="12.75">
      <c r="A41" s="221" t="s">
        <v>268</v>
      </c>
      <c r="B41" s="163">
        <f t="shared" si="0"/>
        <v>4002.4</v>
      </c>
      <c r="C41" s="163">
        <v>0</v>
      </c>
      <c r="D41" s="204">
        <v>4002.4</v>
      </c>
      <c r="E41" s="81">
        <f t="shared" si="1"/>
        <v>149.28952</v>
      </c>
      <c r="F41" s="194">
        <v>444</v>
      </c>
      <c r="G41" s="119">
        <v>31.59</v>
      </c>
      <c r="H41" s="194">
        <v>400.89</v>
      </c>
      <c r="I41" s="119">
        <v>30.6</v>
      </c>
      <c r="J41" s="194">
        <v>384.87</v>
      </c>
      <c r="K41" s="119">
        <v>30.28</v>
      </c>
      <c r="L41" s="194" t="s">
        <v>115</v>
      </c>
      <c r="M41" s="128"/>
      <c r="N41" s="286">
        <v>90.21</v>
      </c>
      <c r="O41" s="287">
        <v>57.023999999999994</v>
      </c>
      <c r="P41" s="287">
        <v>309.163</v>
      </c>
      <c r="Q41" s="287">
        <v>33.186</v>
      </c>
      <c r="R41" s="227">
        <f t="shared" si="2"/>
        <v>0.10734143477712403</v>
      </c>
      <c r="S41" s="228">
        <f t="shared" si="3"/>
        <v>0.38196920989497446</v>
      </c>
      <c r="T41" s="291">
        <v>147.22</v>
      </c>
      <c r="U41" s="292">
        <v>115.517</v>
      </c>
      <c r="V41" s="292">
        <v>390.176</v>
      </c>
      <c r="W41" s="292">
        <v>31.703</v>
      </c>
      <c r="X41" s="227">
        <f t="shared" si="4"/>
        <v>0.08125307553514312</v>
      </c>
      <c r="Y41" s="228">
        <f t="shared" si="15"/>
        <v>0.7737783603296466</v>
      </c>
      <c r="Z41" s="225">
        <v>163.84</v>
      </c>
      <c r="AA41" s="226">
        <v>130.429</v>
      </c>
      <c r="AB41" s="226">
        <v>366.159</v>
      </c>
      <c r="AC41" s="226">
        <v>33.411</v>
      </c>
      <c r="AD41" s="227">
        <f t="shared" si="6"/>
        <v>0.09124724504928187</v>
      </c>
      <c r="AE41" s="228">
        <f t="shared" si="16"/>
        <v>0.873664809157401</v>
      </c>
      <c r="AF41" s="225">
        <v>156.85</v>
      </c>
      <c r="AG41" s="246">
        <v>123.062</v>
      </c>
      <c r="AH41" s="247">
        <v>410.904</v>
      </c>
      <c r="AI41" s="246">
        <v>33.788</v>
      </c>
      <c r="AJ41" s="227">
        <f t="shared" si="8"/>
        <v>0.08222845238790569</v>
      </c>
      <c r="AK41" s="228">
        <f t="shared" si="17"/>
        <v>0.8243177417946015</v>
      </c>
      <c r="AL41" s="98">
        <v>161.29</v>
      </c>
      <c r="AM41" s="221">
        <v>127.886</v>
      </c>
      <c r="AN41" s="233">
        <v>379.791</v>
      </c>
      <c r="AO41" s="233">
        <v>33.404</v>
      </c>
      <c r="AP41" s="227">
        <f t="shared" si="10"/>
        <v>0.08795363765860698</v>
      </c>
      <c r="AQ41" s="228">
        <f t="shared" si="18"/>
        <v>0.8566307936417773</v>
      </c>
      <c r="AR41" s="265">
        <v>122.04</v>
      </c>
      <c r="AS41" s="237">
        <v>93.232</v>
      </c>
      <c r="AT41" s="237">
        <v>393.97</v>
      </c>
      <c r="AU41" s="237">
        <v>28.808</v>
      </c>
      <c r="AV41" s="227">
        <f t="shared" si="12"/>
        <v>0.07312231895829631</v>
      </c>
      <c r="AW41" s="228">
        <f t="shared" si="19"/>
        <v>0.6245046537760989</v>
      </c>
      <c r="AX41" s="286">
        <v>126.51</v>
      </c>
      <c r="AY41" s="246">
        <v>95.75200000000001</v>
      </c>
      <c r="AZ41" s="246">
        <v>427.803</v>
      </c>
      <c r="BA41" s="246">
        <v>30.758</v>
      </c>
      <c r="BB41" s="246">
        <v>0.07189757902586003</v>
      </c>
      <c r="BC41" s="239">
        <v>0.6411283086886305</v>
      </c>
      <c r="BD41" s="270">
        <f t="shared" si="14"/>
        <v>0.7108562681833043</v>
      </c>
    </row>
    <row r="42" spans="1:56" s="175" customFormat="1" ht="12.75">
      <c r="A42" s="221" t="s">
        <v>269</v>
      </c>
      <c r="B42" s="163">
        <f t="shared" si="0"/>
        <v>4043.2</v>
      </c>
      <c r="C42" s="163">
        <v>243</v>
      </c>
      <c r="D42" s="204">
        <v>4286.2</v>
      </c>
      <c r="E42" s="81">
        <f t="shared" si="1"/>
        <v>159.87526</v>
      </c>
      <c r="F42" s="200">
        <v>333.2</v>
      </c>
      <c r="G42" s="136">
        <v>32.22</v>
      </c>
      <c r="H42" s="200">
        <v>322.56</v>
      </c>
      <c r="I42" s="136">
        <v>31.71</v>
      </c>
      <c r="J42" s="194">
        <v>295.46</v>
      </c>
      <c r="K42" s="119">
        <v>28.42</v>
      </c>
      <c r="L42" s="194">
        <v>358.2</v>
      </c>
      <c r="M42" s="128">
        <v>30.69</v>
      </c>
      <c r="N42" s="286">
        <v>67.06</v>
      </c>
      <c r="O42" s="287">
        <v>35.887</v>
      </c>
      <c r="P42" s="287">
        <v>297.135</v>
      </c>
      <c r="Q42" s="287">
        <v>31.173</v>
      </c>
      <c r="R42" s="227">
        <f t="shared" si="2"/>
        <v>0.10491190872835579</v>
      </c>
      <c r="S42" s="228">
        <f t="shared" si="3"/>
        <v>0.22446875145034947</v>
      </c>
      <c r="T42" s="291">
        <v>138.55</v>
      </c>
      <c r="U42" s="292">
        <v>99.90900000000002</v>
      </c>
      <c r="V42" s="292">
        <v>284.882</v>
      </c>
      <c r="W42" s="292">
        <v>38.641</v>
      </c>
      <c r="X42" s="227">
        <f t="shared" si="4"/>
        <v>0.13563861528632906</v>
      </c>
      <c r="Y42" s="228">
        <f t="shared" si="15"/>
        <v>0.6249184520481782</v>
      </c>
      <c r="Z42" s="225">
        <v>150.97</v>
      </c>
      <c r="AA42" s="226">
        <v>111.132</v>
      </c>
      <c r="AB42" s="226">
        <v>251.342</v>
      </c>
      <c r="AC42" s="226">
        <v>39.838</v>
      </c>
      <c r="AD42" s="227">
        <f t="shared" si="6"/>
        <v>0.15850116574229536</v>
      </c>
      <c r="AE42" s="228">
        <f t="shared" si="16"/>
        <v>0.6951169305369699</v>
      </c>
      <c r="AF42" s="225">
        <v>143.38</v>
      </c>
      <c r="AG42" s="246">
        <v>103.899</v>
      </c>
      <c r="AH42" s="247">
        <v>283.097</v>
      </c>
      <c r="AI42" s="246">
        <v>39.481</v>
      </c>
      <c r="AJ42" s="227">
        <f t="shared" si="8"/>
        <v>0.13946103279088087</v>
      </c>
      <c r="AK42" s="228">
        <f t="shared" si="17"/>
        <v>0.649875409115832</v>
      </c>
      <c r="AL42" s="98">
        <v>149.49</v>
      </c>
      <c r="AM42" s="221">
        <v>111.173</v>
      </c>
      <c r="AN42" s="233">
        <v>255.064</v>
      </c>
      <c r="AO42" s="233">
        <v>38.317</v>
      </c>
      <c r="AP42" s="227">
        <f t="shared" si="10"/>
        <v>0.15022504155819716</v>
      </c>
      <c r="AQ42" s="228">
        <f t="shared" si="18"/>
        <v>0.6953733804717503</v>
      </c>
      <c r="AR42" s="283">
        <v>115.53</v>
      </c>
      <c r="AS42" s="279">
        <v>84.277</v>
      </c>
      <c r="AT42" s="279">
        <v>259.466</v>
      </c>
      <c r="AU42" s="279">
        <v>31.253</v>
      </c>
      <c r="AV42" s="227">
        <f t="shared" si="12"/>
        <v>0.12045123445846469</v>
      </c>
      <c r="AW42" s="228">
        <f t="shared" si="19"/>
        <v>0.5271422232558058</v>
      </c>
      <c r="AX42" s="283">
        <v>120.77</v>
      </c>
      <c r="AY42" s="279">
        <v>86.119</v>
      </c>
      <c r="AZ42" s="279">
        <v>309.023</v>
      </c>
      <c r="BA42" s="279">
        <v>34.651</v>
      </c>
      <c r="BB42" s="279">
        <v>0.11213081226963689</v>
      </c>
      <c r="BC42" s="281">
        <v>0.5386637056915498</v>
      </c>
      <c r="BD42" s="270">
        <f t="shared" si="14"/>
        <v>0.5650798360814908</v>
      </c>
    </row>
    <row r="43" spans="1:56" s="175" customFormat="1" ht="12.75">
      <c r="A43" s="221" t="s">
        <v>201</v>
      </c>
      <c r="B43" s="171">
        <f t="shared" si="0"/>
        <v>4965.9</v>
      </c>
      <c r="C43" s="171">
        <v>41.1</v>
      </c>
      <c r="D43" s="203">
        <v>5007</v>
      </c>
      <c r="E43" s="108">
        <f t="shared" si="1"/>
        <v>186.7611</v>
      </c>
      <c r="F43" s="200">
        <v>398.8</v>
      </c>
      <c r="G43" s="136">
        <v>34.67</v>
      </c>
      <c r="H43" s="200">
        <v>359.72</v>
      </c>
      <c r="I43" s="136">
        <v>34.46</v>
      </c>
      <c r="J43" s="194">
        <v>336.44</v>
      </c>
      <c r="K43" s="119">
        <v>30.89</v>
      </c>
      <c r="L43" s="194">
        <v>417.32</v>
      </c>
      <c r="M43" s="128">
        <v>35.77</v>
      </c>
      <c r="N43" s="286">
        <v>110.54</v>
      </c>
      <c r="O43" s="287">
        <v>85.63625</v>
      </c>
      <c r="P43" s="287">
        <v>332.05</v>
      </c>
      <c r="Q43" s="287">
        <v>24.90375</v>
      </c>
      <c r="R43" s="227">
        <f t="shared" si="2"/>
        <v>0.075</v>
      </c>
      <c r="S43" s="228">
        <f t="shared" si="3"/>
        <v>0.4585336560986201</v>
      </c>
      <c r="T43" s="291">
        <v>176.26</v>
      </c>
      <c r="U43" s="292">
        <v>148.7755</v>
      </c>
      <c r="V43" s="292">
        <v>366.46</v>
      </c>
      <c r="W43" s="292">
        <v>27.484499999999997</v>
      </c>
      <c r="X43" s="227">
        <f t="shared" si="4"/>
        <v>0.075</v>
      </c>
      <c r="Y43" s="228">
        <f t="shared" si="15"/>
        <v>0.7966086085378593</v>
      </c>
      <c r="Z43" s="225">
        <v>188.6</v>
      </c>
      <c r="AA43" s="226">
        <v>161.59325</v>
      </c>
      <c r="AB43" s="226">
        <v>360.09</v>
      </c>
      <c r="AC43" s="226">
        <v>27.006749999999997</v>
      </c>
      <c r="AD43" s="227">
        <f t="shared" si="6"/>
        <v>0.075</v>
      </c>
      <c r="AE43" s="228">
        <f t="shared" si="16"/>
        <v>0.8652404060588635</v>
      </c>
      <c r="AF43" s="225">
        <v>180.71</v>
      </c>
      <c r="AG43" s="246">
        <v>151.55225000000002</v>
      </c>
      <c r="AH43" s="247">
        <v>388.77</v>
      </c>
      <c r="AI43" s="246">
        <v>29.157749999999997</v>
      </c>
      <c r="AJ43" s="227">
        <f t="shared" si="8"/>
        <v>0.075</v>
      </c>
      <c r="AK43" s="228">
        <f t="shared" si="17"/>
        <v>0.8114765333894479</v>
      </c>
      <c r="AL43" s="98">
        <v>177.62</v>
      </c>
      <c r="AM43" s="221">
        <v>149.60075</v>
      </c>
      <c r="AN43" s="233">
        <v>373.59</v>
      </c>
      <c r="AO43" s="233">
        <v>28.019249999999996</v>
      </c>
      <c r="AP43" s="227">
        <f t="shared" si="10"/>
        <v>0.075</v>
      </c>
      <c r="AQ43" s="228">
        <f t="shared" si="18"/>
        <v>0.801027355268308</v>
      </c>
      <c r="AR43" s="265">
        <v>142.5</v>
      </c>
      <c r="AS43" s="237">
        <v>113.55825</v>
      </c>
      <c r="AT43" s="237">
        <v>385.89</v>
      </c>
      <c r="AU43" s="237">
        <v>28.94175</v>
      </c>
      <c r="AV43" s="227">
        <f t="shared" si="12"/>
        <v>0.075</v>
      </c>
      <c r="AW43" s="228">
        <f t="shared" si="19"/>
        <v>0.6080401646809748</v>
      </c>
      <c r="AX43" s="286">
        <v>145.54</v>
      </c>
      <c r="AY43" s="246">
        <v>113.2465</v>
      </c>
      <c r="AZ43" s="246">
        <v>430.58</v>
      </c>
      <c r="BA43" s="246">
        <v>32.293499999999995</v>
      </c>
      <c r="BB43" s="246">
        <v>0.07499999999999998</v>
      </c>
      <c r="BC43" s="239">
        <v>0.6063709198542951</v>
      </c>
      <c r="BD43" s="270">
        <f t="shared" si="14"/>
        <v>0.706756806269767</v>
      </c>
    </row>
    <row r="44" spans="1:56" s="175" customFormat="1" ht="12.75">
      <c r="A44" s="221" t="s">
        <v>270</v>
      </c>
      <c r="B44" s="163">
        <f t="shared" si="0"/>
        <v>4772.2300000000005</v>
      </c>
      <c r="C44" s="163">
        <v>117.4</v>
      </c>
      <c r="D44" s="163">
        <v>4889.63</v>
      </c>
      <c r="E44" s="133">
        <f t="shared" si="1"/>
        <v>182.383199</v>
      </c>
      <c r="F44" s="194">
        <v>360.40000000000003</v>
      </c>
      <c r="G44" s="119">
        <v>30.71</v>
      </c>
      <c r="H44" s="194">
        <v>331.26</v>
      </c>
      <c r="I44" s="119">
        <v>30.41</v>
      </c>
      <c r="J44" s="194">
        <v>425.34</v>
      </c>
      <c r="K44" s="119">
        <v>28.56</v>
      </c>
      <c r="L44" s="194">
        <v>290.86</v>
      </c>
      <c r="M44" s="128">
        <v>21.01</v>
      </c>
      <c r="N44" s="286">
        <v>89.89</v>
      </c>
      <c r="O44" s="287">
        <v>62.107</v>
      </c>
      <c r="P44" s="287">
        <v>371.811</v>
      </c>
      <c r="Q44" s="287">
        <v>27.783</v>
      </c>
      <c r="R44" s="227">
        <f t="shared" si="2"/>
        <v>0.07472344820352277</v>
      </c>
      <c r="S44" s="228">
        <f t="shared" si="3"/>
        <v>0.34053027000584635</v>
      </c>
      <c r="T44" s="291">
        <v>139.68</v>
      </c>
      <c r="U44" s="292">
        <v>104.668</v>
      </c>
      <c r="V44" s="292">
        <v>334.018</v>
      </c>
      <c r="W44" s="292">
        <v>35.012</v>
      </c>
      <c r="X44" s="227">
        <f t="shared" si="4"/>
        <v>0.10482069828572115</v>
      </c>
      <c r="Y44" s="228">
        <f t="shared" si="15"/>
        <v>0.5738905807875428</v>
      </c>
      <c r="Z44" s="225">
        <v>160.62</v>
      </c>
      <c r="AA44" s="226">
        <v>124.356</v>
      </c>
      <c r="AB44" s="226">
        <v>319.019</v>
      </c>
      <c r="AC44" s="226">
        <v>36.264</v>
      </c>
      <c r="AD44" s="227">
        <f t="shared" si="6"/>
        <v>0.11367348026293106</v>
      </c>
      <c r="AE44" s="228">
        <f t="shared" si="16"/>
        <v>0.6818391204992517</v>
      </c>
      <c r="AF44" s="225">
        <v>152.096</v>
      </c>
      <c r="AG44" s="246">
        <v>116.035</v>
      </c>
      <c r="AH44" s="247">
        <v>339.884</v>
      </c>
      <c r="AI44" s="246">
        <v>36.061</v>
      </c>
      <c r="AJ44" s="227">
        <f t="shared" si="8"/>
        <v>0.10609796283437878</v>
      </c>
      <c r="AK44" s="228">
        <f t="shared" si="17"/>
        <v>0.6362154005205272</v>
      </c>
      <c r="AL44" s="98">
        <v>149.87</v>
      </c>
      <c r="AM44" s="221">
        <v>113.00200000000001</v>
      </c>
      <c r="AN44" s="233">
        <v>307.445</v>
      </c>
      <c r="AO44" s="233">
        <v>36.868</v>
      </c>
      <c r="AP44" s="227">
        <f t="shared" si="10"/>
        <v>0.11991738359706615</v>
      </c>
      <c r="AQ44" s="228">
        <f t="shared" si="18"/>
        <v>0.6195855792616074</v>
      </c>
      <c r="AR44" s="312">
        <v>120.62</v>
      </c>
      <c r="AS44" s="308">
        <v>89.60600000000001</v>
      </c>
      <c r="AT44" s="308">
        <v>309.482</v>
      </c>
      <c r="AU44" s="308">
        <v>31.014</v>
      </c>
      <c r="AV44" s="227">
        <f t="shared" si="12"/>
        <v>0.10021261333453964</v>
      </c>
      <c r="AW44" s="228">
        <f t="shared" si="19"/>
        <v>0.4913062194944832</v>
      </c>
      <c r="AX44" s="286">
        <v>122.42</v>
      </c>
      <c r="AY44" s="246">
        <v>90.337</v>
      </c>
      <c r="AZ44" s="246">
        <v>328.185</v>
      </c>
      <c r="BA44" s="246">
        <v>32.083</v>
      </c>
      <c r="BB44" s="246">
        <v>0.0977588859941801</v>
      </c>
      <c r="BC44" s="239">
        <v>0.4953142641170583</v>
      </c>
      <c r="BD44" s="270">
        <f t="shared" si="14"/>
        <v>0.5483830620980453</v>
      </c>
    </row>
    <row r="45" spans="1:56" s="175" customFormat="1" ht="13.5" thickBot="1">
      <c r="A45" s="221" t="s">
        <v>271</v>
      </c>
      <c r="B45" s="163">
        <f t="shared" si="0"/>
        <v>4060.98</v>
      </c>
      <c r="C45" s="163">
        <v>0</v>
      </c>
      <c r="D45" s="171">
        <v>4060.98</v>
      </c>
      <c r="E45" s="112">
        <f t="shared" si="1"/>
        <v>151.474554</v>
      </c>
      <c r="F45" s="196">
        <v>282.93</v>
      </c>
      <c r="G45" s="198">
        <v>21.11</v>
      </c>
      <c r="H45" s="196">
        <v>202.05</v>
      </c>
      <c r="I45" s="198">
        <v>19.14</v>
      </c>
      <c r="J45" s="196">
        <v>167.73</v>
      </c>
      <c r="K45" s="198">
        <v>16.93</v>
      </c>
      <c r="L45" s="196">
        <v>187.35</v>
      </c>
      <c r="M45" s="197">
        <v>21.58</v>
      </c>
      <c r="N45" s="288">
        <v>88.87</v>
      </c>
      <c r="O45" s="289">
        <v>56.620000000000005</v>
      </c>
      <c r="P45" s="289">
        <v>255.998</v>
      </c>
      <c r="Q45" s="289">
        <v>32.25</v>
      </c>
      <c r="R45" s="250">
        <f t="shared" si="2"/>
        <v>0.1259775466995836</v>
      </c>
      <c r="S45" s="251">
        <f t="shared" si="3"/>
        <v>0.37379215521572023</v>
      </c>
      <c r="T45" s="298">
        <v>113.8</v>
      </c>
      <c r="U45" s="299">
        <v>72.40299999999999</v>
      </c>
      <c r="V45" s="299">
        <v>409.335</v>
      </c>
      <c r="W45" s="299">
        <v>41.397</v>
      </c>
      <c r="X45" s="250">
        <f t="shared" si="4"/>
        <v>0.10113232437978673</v>
      </c>
      <c r="Y45" s="251">
        <f t="shared" si="15"/>
        <v>0.47798787379165997</v>
      </c>
      <c r="Z45" s="248">
        <v>122.01</v>
      </c>
      <c r="AA45" s="249">
        <v>83.177</v>
      </c>
      <c r="AB45" s="249">
        <v>315.004</v>
      </c>
      <c r="AC45" s="249">
        <v>38.833</v>
      </c>
      <c r="AD45" s="250">
        <f t="shared" si="6"/>
        <v>0.1232777996469886</v>
      </c>
      <c r="AE45" s="251">
        <f t="shared" si="16"/>
        <v>0.5491153319388549</v>
      </c>
      <c r="AF45" s="248">
        <v>116.4</v>
      </c>
      <c r="AG45" s="254">
        <v>77.673</v>
      </c>
      <c r="AH45" s="255">
        <v>349.282</v>
      </c>
      <c r="AI45" s="254">
        <v>38.727</v>
      </c>
      <c r="AJ45" s="250">
        <f t="shared" si="8"/>
        <v>0.11087602567552865</v>
      </c>
      <c r="AK45" s="251">
        <f t="shared" si="17"/>
        <v>0.5127791959037555</v>
      </c>
      <c r="AL45" s="258">
        <v>115.08</v>
      </c>
      <c r="AM45" s="259">
        <v>77.253</v>
      </c>
      <c r="AN45" s="260">
        <v>326.128</v>
      </c>
      <c r="AO45" s="260">
        <v>37.827</v>
      </c>
      <c r="AP45" s="250">
        <f t="shared" si="10"/>
        <v>0.11598820095177353</v>
      </c>
      <c r="AQ45" s="251">
        <f t="shared" si="18"/>
        <v>0.5100064529650307</v>
      </c>
      <c r="AR45" s="265">
        <v>89.07</v>
      </c>
      <c r="AS45" s="237">
        <v>56.797999999999995</v>
      </c>
      <c r="AT45" s="237">
        <v>332.547</v>
      </c>
      <c r="AU45" s="237">
        <v>32.272</v>
      </c>
      <c r="AV45" s="250">
        <f t="shared" si="12"/>
        <v>0.09704492898748146</v>
      </c>
      <c r="AW45" s="251">
        <f t="shared" si="19"/>
        <v>0.3749672700802274</v>
      </c>
      <c r="AX45" s="248">
        <v>93.47</v>
      </c>
      <c r="AY45" s="254">
        <v>58.079</v>
      </c>
      <c r="AZ45" s="255">
        <v>373.036</v>
      </c>
      <c r="BA45" s="254">
        <v>35.391</v>
      </c>
      <c r="BB45" s="254">
        <v>0.09487288090157518</v>
      </c>
      <c r="BC45" s="253">
        <v>0.3834241360433383</v>
      </c>
      <c r="BD45" s="271">
        <f t="shared" si="14"/>
        <v>0.4545817737055124</v>
      </c>
    </row>
    <row r="46" s="175" customFormat="1" ht="12.75"/>
    <row r="47" s="175" customFormat="1" ht="12.75"/>
    <row r="48" s="175" customFormat="1" ht="12.75">
      <c r="A48" s="325"/>
    </row>
    <row r="49" s="175" customFormat="1" ht="12.75"/>
    <row r="50" s="175" customFormat="1" ht="12.75"/>
    <row r="51" s="175" customFormat="1" ht="12.75"/>
    <row r="52" s="175" customFormat="1" ht="12.75"/>
  </sheetData>
  <sheetProtection/>
  <mergeCells count="16">
    <mergeCell ref="A2:A4"/>
    <mergeCell ref="B2:B4"/>
    <mergeCell ref="C2:C4"/>
    <mergeCell ref="D2:D4"/>
    <mergeCell ref="F2:G2"/>
    <mergeCell ref="H2:I2"/>
    <mergeCell ref="AL2:AQ2"/>
    <mergeCell ref="AR2:AW2"/>
    <mergeCell ref="AX2:BC2"/>
    <mergeCell ref="BD2:BD4"/>
    <mergeCell ref="J2:K2"/>
    <mergeCell ref="L2:M2"/>
    <mergeCell ref="N2:S2"/>
    <mergeCell ref="T2:Y2"/>
    <mergeCell ref="Z2:AE2"/>
    <mergeCell ref="AF2:AK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D59"/>
  <sheetViews>
    <sheetView zoomScale="55" zoomScaleNormal="55" zoomScalePageLayoutView="0" workbookViewId="0" topLeftCell="A1">
      <pane xSplit="1" topLeftCell="N1" activePane="topRight" state="frozen"/>
      <selection pane="topLeft" activeCell="A1" sqref="A1"/>
      <selection pane="topRight" activeCell="O48" activeCellId="7" sqref="AY48 AS48 AM48 AG48 AA48 AA48 U48 O48"/>
    </sheetView>
  </sheetViews>
  <sheetFormatPr defaultColWidth="9.140625" defaultRowHeight="12.75"/>
  <cols>
    <col min="1" max="1" width="24.57421875" style="0" customWidth="1"/>
    <col min="2" max="4" width="11.00390625" style="0" customWidth="1"/>
    <col min="5" max="5" width="11.00390625" style="0" hidden="1" customWidth="1"/>
    <col min="6" max="13" width="9.140625" style="0" hidden="1" customWidth="1"/>
    <col min="14" max="21" width="9.140625" style="0" customWidth="1"/>
    <col min="38" max="55" width="9.140625" style="0" customWidth="1"/>
    <col min="56" max="56" width="11.7109375" style="0" customWidth="1"/>
  </cols>
  <sheetData>
    <row r="1" spans="1:5" ht="13.5" thickBot="1">
      <c r="A1" s="3"/>
      <c r="B1" s="79"/>
      <c r="C1" s="79"/>
      <c r="D1" s="79"/>
      <c r="E1" s="126"/>
    </row>
    <row r="2" spans="1:56" ht="12.75">
      <c r="A2" s="334" t="s">
        <v>0</v>
      </c>
      <c r="B2" s="337" t="s">
        <v>147</v>
      </c>
      <c r="C2" s="337" t="s">
        <v>148</v>
      </c>
      <c r="D2" s="337" t="s">
        <v>149</v>
      </c>
      <c r="E2" s="160" t="s">
        <v>152</v>
      </c>
      <c r="F2" s="332" t="s">
        <v>71</v>
      </c>
      <c r="G2" s="333"/>
      <c r="H2" s="332" t="s">
        <v>72</v>
      </c>
      <c r="I2" s="333"/>
      <c r="J2" s="332" t="s">
        <v>73</v>
      </c>
      <c r="K2" s="333"/>
      <c r="L2" s="326" t="s">
        <v>108</v>
      </c>
      <c r="M2" s="329"/>
      <c r="N2" s="326" t="s">
        <v>109</v>
      </c>
      <c r="O2" s="327"/>
      <c r="P2" s="327"/>
      <c r="Q2" s="327"/>
      <c r="R2" s="327"/>
      <c r="S2" s="328"/>
      <c r="T2" s="326" t="s">
        <v>118</v>
      </c>
      <c r="U2" s="327"/>
      <c r="V2" s="327"/>
      <c r="W2" s="327"/>
      <c r="X2" s="327"/>
      <c r="Y2" s="328"/>
      <c r="Z2" s="326" t="s">
        <v>119</v>
      </c>
      <c r="AA2" s="327"/>
      <c r="AB2" s="327"/>
      <c r="AC2" s="327"/>
      <c r="AD2" s="327"/>
      <c r="AE2" s="329"/>
      <c r="AF2" s="326" t="s">
        <v>50</v>
      </c>
      <c r="AG2" s="327"/>
      <c r="AH2" s="327"/>
      <c r="AI2" s="327"/>
      <c r="AJ2" s="327"/>
      <c r="AK2" s="328"/>
      <c r="AL2" s="326" t="s">
        <v>35</v>
      </c>
      <c r="AM2" s="327"/>
      <c r="AN2" s="327"/>
      <c r="AO2" s="327"/>
      <c r="AP2" s="327"/>
      <c r="AQ2" s="328"/>
      <c r="AR2" s="326" t="s">
        <v>36</v>
      </c>
      <c r="AS2" s="327"/>
      <c r="AT2" s="327"/>
      <c r="AU2" s="327"/>
      <c r="AV2" s="327"/>
      <c r="AW2" s="328"/>
      <c r="AX2" s="326" t="s">
        <v>37</v>
      </c>
      <c r="AY2" s="327"/>
      <c r="AZ2" s="327"/>
      <c r="BA2" s="327"/>
      <c r="BB2" s="327"/>
      <c r="BC2" s="329"/>
      <c r="BD2" s="330" t="s">
        <v>138</v>
      </c>
    </row>
    <row r="3" spans="1:56" ht="12.75">
      <c r="A3" s="335"/>
      <c r="B3" s="337"/>
      <c r="C3" s="337"/>
      <c r="D3" s="337"/>
      <c r="E3" s="201" t="s">
        <v>52</v>
      </c>
      <c r="F3" s="43" t="s">
        <v>29</v>
      </c>
      <c r="G3" s="83" t="s">
        <v>31</v>
      </c>
      <c r="H3" s="43" t="s">
        <v>29</v>
      </c>
      <c r="I3" s="83" t="s">
        <v>31</v>
      </c>
      <c r="J3" s="43" t="s">
        <v>29</v>
      </c>
      <c r="K3" s="83" t="s">
        <v>31</v>
      </c>
      <c r="L3" s="6" t="s">
        <v>29</v>
      </c>
      <c r="M3" s="4" t="s">
        <v>31</v>
      </c>
      <c r="N3" s="6" t="s">
        <v>217</v>
      </c>
      <c r="O3" s="5" t="s">
        <v>205</v>
      </c>
      <c r="P3" s="5" t="s">
        <v>29</v>
      </c>
      <c r="Q3" s="5" t="s">
        <v>246</v>
      </c>
      <c r="R3" s="5" t="s">
        <v>207</v>
      </c>
      <c r="S3" s="193" t="s">
        <v>208</v>
      </c>
      <c r="T3" s="6" t="s">
        <v>217</v>
      </c>
      <c r="U3" s="5" t="s">
        <v>205</v>
      </c>
      <c r="V3" s="5" t="s">
        <v>29</v>
      </c>
      <c r="W3" s="5" t="s">
        <v>246</v>
      </c>
      <c r="X3" s="5" t="s">
        <v>207</v>
      </c>
      <c r="Y3" s="193" t="s">
        <v>208</v>
      </c>
      <c r="Z3" s="6" t="s">
        <v>217</v>
      </c>
      <c r="AA3" s="5" t="s">
        <v>205</v>
      </c>
      <c r="AB3" s="5" t="s">
        <v>29</v>
      </c>
      <c r="AC3" s="5" t="s">
        <v>246</v>
      </c>
      <c r="AD3" s="5" t="s">
        <v>207</v>
      </c>
      <c r="AE3" s="193" t="s">
        <v>208</v>
      </c>
      <c r="AF3" s="6" t="s">
        <v>217</v>
      </c>
      <c r="AG3" s="5" t="s">
        <v>205</v>
      </c>
      <c r="AH3" s="5" t="s">
        <v>29</v>
      </c>
      <c r="AI3" s="5" t="s">
        <v>246</v>
      </c>
      <c r="AJ3" s="5" t="s">
        <v>207</v>
      </c>
      <c r="AK3" s="193" t="s">
        <v>208</v>
      </c>
      <c r="AL3" s="6" t="s">
        <v>217</v>
      </c>
      <c r="AM3" s="5" t="s">
        <v>205</v>
      </c>
      <c r="AN3" s="5" t="s">
        <v>29</v>
      </c>
      <c r="AO3" s="5" t="s">
        <v>246</v>
      </c>
      <c r="AP3" s="5" t="s">
        <v>207</v>
      </c>
      <c r="AQ3" s="193" t="s">
        <v>208</v>
      </c>
      <c r="AR3" s="6" t="s">
        <v>217</v>
      </c>
      <c r="AS3" s="5" t="s">
        <v>205</v>
      </c>
      <c r="AT3" s="5" t="s">
        <v>29</v>
      </c>
      <c r="AU3" s="5" t="s">
        <v>246</v>
      </c>
      <c r="AV3" s="5" t="s">
        <v>207</v>
      </c>
      <c r="AW3" s="193" t="s">
        <v>208</v>
      </c>
      <c r="AX3" s="6" t="s">
        <v>217</v>
      </c>
      <c r="AY3" s="5" t="s">
        <v>205</v>
      </c>
      <c r="AZ3" s="5" t="s">
        <v>29</v>
      </c>
      <c r="BA3" s="5" t="s">
        <v>246</v>
      </c>
      <c r="BB3" s="5" t="s">
        <v>207</v>
      </c>
      <c r="BC3" s="193" t="s">
        <v>208</v>
      </c>
      <c r="BD3" s="331"/>
    </row>
    <row r="4" spans="1:56" ht="13.5" thickBot="1">
      <c r="A4" s="336"/>
      <c r="B4" s="337"/>
      <c r="C4" s="337"/>
      <c r="D4" s="337"/>
      <c r="E4" s="202" t="s">
        <v>56</v>
      </c>
      <c r="F4" s="43" t="s">
        <v>57</v>
      </c>
      <c r="G4" s="199" t="s">
        <v>56</v>
      </c>
      <c r="H4" s="43" t="s">
        <v>57</v>
      </c>
      <c r="I4" s="199" t="s">
        <v>56</v>
      </c>
      <c r="J4" s="43" t="s">
        <v>57</v>
      </c>
      <c r="K4" s="199" t="s">
        <v>56</v>
      </c>
      <c r="L4" s="57" t="s">
        <v>57</v>
      </c>
      <c r="M4" s="56" t="s">
        <v>56</v>
      </c>
      <c r="N4" s="6" t="s">
        <v>56</v>
      </c>
      <c r="O4" s="5" t="s">
        <v>56</v>
      </c>
      <c r="P4" s="5" t="s">
        <v>57</v>
      </c>
      <c r="Q4" s="5" t="s">
        <v>56</v>
      </c>
      <c r="R4" s="5" t="s">
        <v>209</v>
      </c>
      <c r="S4" s="193" t="s">
        <v>210</v>
      </c>
      <c r="T4" s="6" t="s">
        <v>56</v>
      </c>
      <c r="U4" s="5" t="s">
        <v>56</v>
      </c>
      <c r="V4" s="5" t="s">
        <v>57</v>
      </c>
      <c r="W4" s="5" t="s">
        <v>56</v>
      </c>
      <c r="X4" s="5" t="s">
        <v>209</v>
      </c>
      <c r="Y4" s="193" t="s">
        <v>210</v>
      </c>
      <c r="Z4" s="6" t="s">
        <v>56</v>
      </c>
      <c r="AA4" s="5" t="s">
        <v>56</v>
      </c>
      <c r="AB4" s="5" t="s">
        <v>57</v>
      </c>
      <c r="AC4" s="5" t="s">
        <v>56</v>
      </c>
      <c r="AD4" s="5" t="s">
        <v>209</v>
      </c>
      <c r="AE4" s="193" t="s">
        <v>210</v>
      </c>
      <c r="AF4" s="6" t="s">
        <v>56</v>
      </c>
      <c r="AG4" s="5" t="s">
        <v>56</v>
      </c>
      <c r="AH4" s="5" t="s">
        <v>57</v>
      </c>
      <c r="AI4" s="5" t="s">
        <v>56</v>
      </c>
      <c r="AJ4" s="5" t="s">
        <v>209</v>
      </c>
      <c r="AK4" s="193" t="s">
        <v>210</v>
      </c>
      <c r="AL4" s="6" t="s">
        <v>56</v>
      </c>
      <c r="AM4" s="5" t="s">
        <v>56</v>
      </c>
      <c r="AN4" s="5" t="s">
        <v>57</v>
      </c>
      <c r="AO4" s="5" t="s">
        <v>56</v>
      </c>
      <c r="AP4" s="5" t="s">
        <v>209</v>
      </c>
      <c r="AQ4" s="193" t="s">
        <v>210</v>
      </c>
      <c r="AR4" s="6" t="s">
        <v>56</v>
      </c>
      <c r="AS4" s="5" t="s">
        <v>56</v>
      </c>
      <c r="AT4" s="5" t="s">
        <v>57</v>
      </c>
      <c r="AU4" s="5" t="s">
        <v>56</v>
      </c>
      <c r="AV4" s="5" t="s">
        <v>209</v>
      </c>
      <c r="AW4" s="193" t="s">
        <v>210</v>
      </c>
      <c r="AX4" s="6" t="s">
        <v>56</v>
      </c>
      <c r="AY4" s="5" t="s">
        <v>56</v>
      </c>
      <c r="AZ4" s="5" t="s">
        <v>57</v>
      </c>
      <c r="BA4" s="5" t="s">
        <v>56</v>
      </c>
      <c r="BB4" s="5" t="s">
        <v>209</v>
      </c>
      <c r="BC4" s="193" t="s">
        <v>210</v>
      </c>
      <c r="BD4" s="331"/>
    </row>
    <row r="5" spans="1:56" ht="12.75">
      <c r="A5" s="98" t="s">
        <v>167</v>
      </c>
      <c r="B5" s="66" t="s">
        <v>74</v>
      </c>
      <c r="C5" s="138" t="s">
        <v>75</v>
      </c>
      <c r="D5" s="138" t="s">
        <v>76</v>
      </c>
      <c r="E5" s="81" t="s">
        <v>77</v>
      </c>
      <c r="F5" s="43" t="s">
        <v>78</v>
      </c>
      <c r="G5" s="44" t="s">
        <v>79</v>
      </c>
      <c r="H5" s="43" t="s">
        <v>80</v>
      </c>
      <c r="I5" s="44" t="s">
        <v>81</v>
      </c>
      <c r="J5" s="43" t="s">
        <v>82</v>
      </c>
      <c r="K5" s="44" t="s">
        <v>83</v>
      </c>
      <c r="L5" s="43" t="s">
        <v>84</v>
      </c>
      <c r="M5" s="41" t="s">
        <v>85</v>
      </c>
      <c r="N5" s="6" t="s">
        <v>86</v>
      </c>
      <c r="O5" s="5" t="s">
        <v>87</v>
      </c>
      <c r="P5" s="5" t="s">
        <v>88</v>
      </c>
      <c r="Q5" s="5" t="s">
        <v>169</v>
      </c>
      <c r="R5" s="5" t="s">
        <v>204</v>
      </c>
      <c r="S5" s="193" t="s">
        <v>168</v>
      </c>
      <c r="T5" s="82" t="s">
        <v>211</v>
      </c>
      <c r="U5" s="42" t="s">
        <v>212</v>
      </c>
      <c r="V5" s="42" t="s">
        <v>213</v>
      </c>
      <c r="W5" s="42" t="s">
        <v>214</v>
      </c>
      <c r="X5" s="42" t="s">
        <v>215</v>
      </c>
      <c r="Y5" s="83" t="s">
        <v>216</v>
      </c>
      <c r="Z5" s="41" t="s">
        <v>218</v>
      </c>
      <c r="AA5" s="41" t="s">
        <v>219</v>
      </c>
      <c r="AB5" s="41" t="s">
        <v>220</v>
      </c>
      <c r="AC5" s="41" t="s">
        <v>221</v>
      </c>
      <c r="AD5" s="41" t="s">
        <v>222</v>
      </c>
      <c r="AE5" s="41" t="s">
        <v>223</v>
      </c>
      <c r="AF5" s="43" t="s">
        <v>228</v>
      </c>
      <c r="AG5" s="41" t="s">
        <v>229</v>
      </c>
      <c r="AH5" s="41" t="s">
        <v>226</v>
      </c>
      <c r="AI5" s="41" t="s">
        <v>227</v>
      </c>
      <c r="AJ5" s="41" t="s">
        <v>225</v>
      </c>
      <c r="AK5" s="44" t="s">
        <v>224</v>
      </c>
      <c r="AL5" s="43" t="s">
        <v>236</v>
      </c>
      <c r="AM5" s="41" t="s">
        <v>237</v>
      </c>
      <c r="AN5" s="41" t="s">
        <v>238</v>
      </c>
      <c r="AO5" s="41" t="s">
        <v>239</v>
      </c>
      <c r="AP5" s="41" t="s">
        <v>240</v>
      </c>
      <c r="AQ5" s="44" t="s">
        <v>241</v>
      </c>
      <c r="AR5" s="43" t="s">
        <v>230</v>
      </c>
      <c r="AS5" s="41" t="s">
        <v>231</v>
      </c>
      <c r="AT5" s="41" t="s">
        <v>232</v>
      </c>
      <c r="AU5" s="41" t="s">
        <v>233</v>
      </c>
      <c r="AV5" s="41" t="s">
        <v>234</v>
      </c>
      <c r="AW5" s="44" t="s">
        <v>235</v>
      </c>
      <c r="AX5" s="43" t="s">
        <v>90</v>
      </c>
      <c r="AY5" s="41" t="s">
        <v>91</v>
      </c>
      <c r="AZ5" s="41" t="s">
        <v>92</v>
      </c>
      <c r="BA5" s="41" t="s">
        <v>93</v>
      </c>
      <c r="BB5" s="41" t="s">
        <v>94</v>
      </c>
      <c r="BC5" s="41" t="s">
        <v>95</v>
      </c>
      <c r="BD5" s="272" t="s">
        <v>89</v>
      </c>
    </row>
    <row r="6" spans="1:56" ht="12.75" hidden="1">
      <c r="A6" s="221" t="s">
        <v>170</v>
      </c>
      <c r="B6" s="213">
        <v>3329.16</v>
      </c>
      <c r="C6" s="163">
        <v>1111.1</v>
      </c>
      <c r="D6" s="204">
        <f aca="true" t="shared" si="0" ref="D6:D36">B6+C6</f>
        <v>4440.26</v>
      </c>
      <c r="E6" s="81">
        <f aca="true" t="shared" si="1" ref="E6:E56">D6*0.0373</f>
        <v>165.621698</v>
      </c>
      <c r="F6" s="222">
        <v>908.1333333333333</v>
      </c>
      <c r="G6" s="223">
        <v>38.2</v>
      </c>
      <c r="H6" s="222">
        <v>787.42</v>
      </c>
      <c r="I6" s="223">
        <v>41.57</v>
      </c>
      <c r="J6" s="222">
        <v>730.77</v>
      </c>
      <c r="K6" s="223">
        <v>39.3</v>
      </c>
      <c r="L6" s="222">
        <v>792.15</v>
      </c>
      <c r="M6" s="224">
        <v>42.94</v>
      </c>
      <c r="N6" s="286">
        <v>103.76</v>
      </c>
      <c r="O6" s="287">
        <v>71.78</v>
      </c>
      <c r="P6" s="287">
        <v>550.18</v>
      </c>
      <c r="Q6" s="287">
        <v>31.98</v>
      </c>
      <c r="R6" s="287">
        <v>0.05812643134974009</v>
      </c>
      <c r="S6" s="228">
        <v>0.4333973197159227</v>
      </c>
      <c r="T6" s="295">
        <v>178.6</v>
      </c>
      <c r="U6" s="296">
        <v>145.19</v>
      </c>
      <c r="V6" s="296">
        <v>518.39</v>
      </c>
      <c r="W6" s="296">
        <v>33.41</v>
      </c>
      <c r="X6" s="296">
        <v>0.06444954570882926</v>
      </c>
      <c r="Y6" s="232">
        <v>0.8766363450759935</v>
      </c>
      <c r="Z6" s="229">
        <v>106.68</v>
      </c>
      <c r="AA6" s="230">
        <v>72.72</v>
      </c>
      <c r="AB6" s="230">
        <v>514.58</v>
      </c>
      <c r="AC6" s="230">
        <v>33.96</v>
      </c>
      <c r="AD6" s="231">
        <v>0.0659955692020677</v>
      </c>
      <c r="AE6" s="252">
        <v>0.43907290456592224</v>
      </c>
      <c r="AF6" s="225">
        <v>193.91</v>
      </c>
      <c r="AG6" s="226">
        <v>155.66</v>
      </c>
      <c r="AH6" s="226">
        <v>535.94</v>
      </c>
      <c r="AI6" s="226">
        <v>38.25</v>
      </c>
      <c r="AJ6" s="227">
        <v>0.07136992946971675</v>
      </c>
      <c r="AK6" s="228">
        <v>0.939852699735031</v>
      </c>
      <c r="AL6" s="98">
        <v>179.68</v>
      </c>
      <c r="AM6" s="221">
        <v>141.78</v>
      </c>
      <c r="AN6" s="233">
        <v>549.96</v>
      </c>
      <c r="AO6" s="233">
        <v>37.9</v>
      </c>
      <c r="AP6" s="234">
        <v>0.06891410284384318</v>
      </c>
      <c r="AQ6" s="256">
        <v>0.8560472553541867</v>
      </c>
      <c r="AR6" s="263">
        <v>151.82</v>
      </c>
      <c r="AS6" s="235">
        <v>117.6</v>
      </c>
      <c r="AT6" s="235">
        <v>529.67</v>
      </c>
      <c r="AU6" s="235">
        <v>34.22</v>
      </c>
      <c r="AV6" s="236">
        <v>0.06460626427775785</v>
      </c>
      <c r="AW6" s="264">
        <v>0.7100518918722835</v>
      </c>
      <c r="AX6" s="286">
        <v>123.96</v>
      </c>
      <c r="AY6" s="287">
        <v>90.53999999999999</v>
      </c>
      <c r="AZ6" s="287">
        <v>575.19</v>
      </c>
      <c r="BA6" s="287">
        <v>33.42</v>
      </c>
      <c r="BB6" s="287">
        <v>0.05810254003025087</v>
      </c>
      <c r="BC6" s="239">
        <v>0.5466675024669774</v>
      </c>
      <c r="BD6" s="270">
        <f aca="true" t="shared" si="2" ref="BD6:BD56">AVERAGE(S6,Y6,AE6,AK6,AQ6,AW6,BC6)</f>
        <v>0.6859608455409025</v>
      </c>
    </row>
    <row r="7" spans="1:56" ht="12.75" hidden="1">
      <c r="A7" s="221" t="s">
        <v>250</v>
      </c>
      <c r="B7" s="179"/>
      <c r="C7" s="179"/>
      <c r="D7" s="180"/>
      <c r="E7" s="181">
        <f>D7*0.0373</f>
        <v>0</v>
      </c>
      <c r="F7" s="216"/>
      <c r="G7" s="217"/>
      <c r="H7" s="216"/>
      <c r="I7" s="217"/>
      <c r="J7" s="216"/>
      <c r="K7" s="217"/>
      <c r="L7" s="218"/>
      <c r="M7" s="273"/>
      <c r="N7" s="286"/>
      <c r="O7" s="287"/>
      <c r="P7" s="287"/>
      <c r="Q7" s="287"/>
      <c r="R7" s="287"/>
      <c r="S7" s="256"/>
      <c r="T7" s="314"/>
      <c r="U7" s="233"/>
      <c r="V7" s="246"/>
      <c r="W7" s="246"/>
      <c r="X7" s="246"/>
      <c r="Y7" s="275"/>
      <c r="Z7" s="276"/>
      <c r="AA7" s="274"/>
      <c r="AB7" s="274"/>
      <c r="AC7" s="274"/>
      <c r="AD7" s="277"/>
      <c r="AE7" s="256"/>
      <c r="AF7" s="278"/>
      <c r="AG7" s="279"/>
      <c r="AH7" s="280"/>
      <c r="AI7" s="279"/>
      <c r="AJ7" s="279"/>
      <c r="AK7" s="281"/>
      <c r="AL7" s="278">
        <v>95.98</v>
      </c>
      <c r="AM7" s="282">
        <v>91.58425</v>
      </c>
      <c r="AN7" s="282">
        <v>58.61</v>
      </c>
      <c r="AO7" s="282">
        <v>4.39575</v>
      </c>
      <c r="AP7" s="282">
        <v>0.075</v>
      </c>
      <c r="AQ7" s="281">
        <v>0.7455227263375185</v>
      </c>
      <c r="AR7" s="283">
        <v>84.06</v>
      </c>
      <c r="AS7" s="279">
        <v>84.06</v>
      </c>
      <c r="AT7" s="279"/>
      <c r="AU7" s="279"/>
      <c r="AV7" s="284"/>
      <c r="AW7" s="281">
        <v>0.6842731187505692</v>
      </c>
      <c r="AX7" s="283">
        <v>96.12</v>
      </c>
      <c r="AY7" s="279">
        <v>91.19475</v>
      </c>
      <c r="AZ7" s="279">
        <v>65.67</v>
      </c>
      <c r="BA7" s="279">
        <v>4.92525</v>
      </c>
      <c r="BB7" s="279">
        <v>0.075</v>
      </c>
      <c r="BC7" s="281">
        <v>0.7423520818008382</v>
      </c>
      <c r="BD7" s="285">
        <f>AVERAGE(S7,Y7,AE7,AK7,AQ7,AW7,BC7)</f>
        <v>0.7240493089629753</v>
      </c>
    </row>
    <row r="8" spans="1:56" ht="12.75" hidden="1">
      <c r="A8" s="221" t="s">
        <v>171</v>
      </c>
      <c r="B8" s="214">
        <v>3016.2</v>
      </c>
      <c r="C8" s="171">
        <v>232.9</v>
      </c>
      <c r="D8" s="205">
        <f t="shared" si="0"/>
        <v>3249.1</v>
      </c>
      <c r="E8" s="81">
        <f t="shared" si="1"/>
        <v>121.19143</v>
      </c>
      <c r="F8" s="194">
        <v>393.8666666666667</v>
      </c>
      <c r="G8" s="119">
        <v>22.1</v>
      </c>
      <c r="H8" s="194">
        <v>417.05</v>
      </c>
      <c r="I8" s="119">
        <v>22.94</v>
      </c>
      <c r="J8" s="194">
        <v>291.06</v>
      </c>
      <c r="K8" s="119">
        <v>16.83</v>
      </c>
      <c r="L8" s="194" t="s">
        <v>115</v>
      </c>
      <c r="M8" s="128"/>
      <c r="N8" s="286">
        <v>75.2</v>
      </c>
      <c r="O8" s="287">
        <v>59.040000000000006</v>
      </c>
      <c r="P8" s="287">
        <v>274.47</v>
      </c>
      <c r="Q8" s="287">
        <v>16.16</v>
      </c>
      <c r="R8" s="287">
        <v>0.05887710860931977</v>
      </c>
      <c r="S8" s="228">
        <v>0.48716315996931475</v>
      </c>
      <c r="T8" s="291">
        <v>122.58</v>
      </c>
      <c r="U8" s="292">
        <v>103.06</v>
      </c>
      <c r="V8" s="292">
        <v>298.87</v>
      </c>
      <c r="W8" s="292">
        <v>19.52</v>
      </c>
      <c r="X8" s="292">
        <v>0.06531267775286914</v>
      </c>
      <c r="Y8" s="228">
        <v>0.8503901637269237</v>
      </c>
      <c r="Z8" s="225">
        <v>116.77</v>
      </c>
      <c r="AA8" s="226">
        <v>98.19999999999999</v>
      </c>
      <c r="AB8" s="226">
        <v>279.95</v>
      </c>
      <c r="AC8" s="226">
        <v>18.57</v>
      </c>
      <c r="AD8" s="227">
        <v>0.06633327379889266</v>
      </c>
      <c r="AE8" s="239">
        <v>0.8102883182416446</v>
      </c>
      <c r="AF8" s="225">
        <v>146.22</v>
      </c>
      <c r="AG8" s="226">
        <v>124.44</v>
      </c>
      <c r="AH8" s="226">
        <v>297.29</v>
      </c>
      <c r="AI8" s="226">
        <v>21.78</v>
      </c>
      <c r="AJ8" s="227">
        <v>0.07326179824413871</v>
      </c>
      <c r="AK8" s="228">
        <v>1.0268052782280068</v>
      </c>
      <c r="AL8" s="98">
        <v>134.38</v>
      </c>
      <c r="AM8" s="221">
        <v>114.75</v>
      </c>
      <c r="AN8" s="233">
        <v>279.9</v>
      </c>
      <c r="AO8" s="233">
        <v>19.63</v>
      </c>
      <c r="AP8" s="234">
        <v>0.07013219006788139</v>
      </c>
      <c r="AQ8" s="256">
        <v>0.9468491295135308</v>
      </c>
      <c r="AR8" s="265">
        <v>113.21</v>
      </c>
      <c r="AS8" s="237">
        <v>94.97999999999999</v>
      </c>
      <c r="AT8" s="237">
        <v>278.76</v>
      </c>
      <c r="AU8" s="237">
        <v>18.23</v>
      </c>
      <c r="AV8" s="238">
        <v>0.06539675706701105</v>
      </c>
      <c r="AW8" s="228">
        <v>0.7837187827555132</v>
      </c>
      <c r="AX8" s="286">
        <v>95.28</v>
      </c>
      <c r="AY8" s="287">
        <v>75.41</v>
      </c>
      <c r="AZ8" s="287">
        <v>333.2</v>
      </c>
      <c r="BA8" s="287">
        <v>19.87</v>
      </c>
      <c r="BB8" s="287">
        <v>0.05963385354141657</v>
      </c>
      <c r="BC8" s="239">
        <v>0.622238717704709</v>
      </c>
      <c r="BD8" s="270">
        <f t="shared" si="2"/>
        <v>0.7896362214485204</v>
      </c>
    </row>
    <row r="9" spans="1:56" ht="12.75" hidden="1">
      <c r="A9" s="221" t="s">
        <v>8</v>
      </c>
      <c r="B9" s="214">
        <v>4427.8</v>
      </c>
      <c r="C9" s="171">
        <v>165.3</v>
      </c>
      <c r="D9" s="204">
        <f t="shared" si="0"/>
        <v>4593.1</v>
      </c>
      <c r="E9" s="81">
        <f t="shared" si="1"/>
        <v>171.32263</v>
      </c>
      <c r="F9" s="194">
        <v>437.3333333333333</v>
      </c>
      <c r="G9" s="119">
        <v>22.35</v>
      </c>
      <c r="H9" s="194">
        <v>443.83</v>
      </c>
      <c r="I9" s="119">
        <v>22.72</v>
      </c>
      <c r="J9" s="194">
        <v>384.53</v>
      </c>
      <c r="K9" s="119">
        <v>19.9</v>
      </c>
      <c r="L9" s="194">
        <v>433.24</v>
      </c>
      <c r="M9" s="128">
        <v>22.93</v>
      </c>
      <c r="N9" s="286">
        <v>90.95</v>
      </c>
      <c r="O9" s="287">
        <v>64.29125</v>
      </c>
      <c r="P9" s="287">
        <v>355.45</v>
      </c>
      <c r="Q9" s="287">
        <v>26.658749999999998</v>
      </c>
      <c r="R9" s="287">
        <v>0.075</v>
      </c>
      <c r="S9" s="228">
        <v>0.3752642018161874</v>
      </c>
      <c r="T9" s="291">
        <v>153.2</v>
      </c>
      <c r="U9" s="292">
        <v>119.11625</v>
      </c>
      <c r="V9" s="292">
        <v>454.45</v>
      </c>
      <c r="W9" s="292">
        <v>34.083749999999995</v>
      </c>
      <c r="X9" s="292">
        <v>0.075</v>
      </c>
      <c r="Y9" s="228">
        <v>0.695274465492387</v>
      </c>
      <c r="Z9" s="225">
        <v>144.43</v>
      </c>
      <c r="AA9" s="226">
        <v>111.48325</v>
      </c>
      <c r="AB9" s="226">
        <v>439.29</v>
      </c>
      <c r="AC9" s="226">
        <v>32.94675</v>
      </c>
      <c r="AD9" s="227">
        <v>0.075</v>
      </c>
      <c r="AE9" s="239">
        <v>0.6507210985495611</v>
      </c>
      <c r="AF9" s="225">
        <v>178.27</v>
      </c>
      <c r="AG9" s="226">
        <v>145.67350000000002</v>
      </c>
      <c r="AH9" s="226">
        <v>434.62</v>
      </c>
      <c r="AI9" s="226">
        <v>32.5965</v>
      </c>
      <c r="AJ9" s="227">
        <v>0.075</v>
      </c>
      <c r="AK9" s="228">
        <v>0.8502875539559486</v>
      </c>
      <c r="AL9" s="98">
        <v>166.6</v>
      </c>
      <c r="AM9" s="221">
        <v>130.78075</v>
      </c>
      <c r="AN9" s="233">
        <v>477.59</v>
      </c>
      <c r="AO9" s="233">
        <v>35.81925</v>
      </c>
      <c r="AP9" s="234">
        <v>0.075</v>
      </c>
      <c r="AQ9" s="256">
        <v>0.7633594581171209</v>
      </c>
      <c r="AR9" s="265">
        <v>140.7</v>
      </c>
      <c r="AS9" s="237">
        <v>106.43099999999998</v>
      </c>
      <c r="AT9" s="237">
        <v>456.92</v>
      </c>
      <c r="AU9" s="237">
        <v>34.269</v>
      </c>
      <c r="AV9" s="238">
        <v>0.075</v>
      </c>
      <c r="AW9" s="228">
        <v>0.6212314158380593</v>
      </c>
      <c r="AX9" s="286">
        <v>116.46</v>
      </c>
      <c r="AY9" s="287">
        <v>75.38999999999999</v>
      </c>
      <c r="AZ9" s="287">
        <v>547.6</v>
      </c>
      <c r="BA9" s="287">
        <v>41.07</v>
      </c>
      <c r="BB9" s="287">
        <v>0.075</v>
      </c>
      <c r="BC9" s="239">
        <v>0.44004694534516536</v>
      </c>
      <c r="BD9" s="270">
        <f t="shared" si="2"/>
        <v>0.6280264484449185</v>
      </c>
    </row>
    <row r="10" spans="1:56" ht="12.75" hidden="1">
      <c r="A10" s="221" t="s">
        <v>172</v>
      </c>
      <c r="B10" s="214">
        <v>5308.3</v>
      </c>
      <c r="C10" s="171">
        <v>889.4</v>
      </c>
      <c r="D10" s="205">
        <f t="shared" si="0"/>
        <v>6197.7</v>
      </c>
      <c r="E10" s="81">
        <f t="shared" si="1"/>
        <v>231.17421</v>
      </c>
      <c r="F10" s="194">
        <v>535.0666666666667</v>
      </c>
      <c r="G10" s="119">
        <v>26.15</v>
      </c>
      <c r="H10" s="194">
        <v>508.3</v>
      </c>
      <c r="I10" s="119">
        <v>24.83</v>
      </c>
      <c r="J10" s="194" t="s">
        <v>115</v>
      </c>
      <c r="K10" s="119"/>
      <c r="L10" s="194" t="s">
        <v>115</v>
      </c>
      <c r="M10" s="128"/>
      <c r="N10" s="286">
        <v>123.36</v>
      </c>
      <c r="O10" s="287">
        <v>98.03999999999999</v>
      </c>
      <c r="P10" s="287">
        <v>493.43</v>
      </c>
      <c r="Q10" s="287">
        <v>25.32</v>
      </c>
      <c r="R10" s="287">
        <v>0.05131426950124638</v>
      </c>
      <c r="S10" s="228">
        <v>0.42409575012714434</v>
      </c>
      <c r="T10" s="291">
        <v>193.83</v>
      </c>
      <c r="U10" s="292">
        <v>165.38000000000002</v>
      </c>
      <c r="V10" s="292">
        <v>461.85</v>
      </c>
      <c r="W10" s="292">
        <v>28.45</v>
      </c>
      <c r="X10" s="292">
        <v>0.06160008660820612</v>
      </c>
      <c r="Y10" s="228">
        <v>0.7153912194617212</v>
      </c>
      <c r="Z10" s="225">
        <v>199.8</v>
      </c>
      <c r="AA10" s="226">
        <v>173.55</v>
      </c>
      <c r="AB10" s="226">
        <v>403.37</v>
      </c>
      <c r="AC10" s="226">
        <v>26.25</v>
      </c>
      <c r="AD10" s="227">
        <v>0.06507672856186628</v>
      </c>
      <c r="AE10" s="239">
        <v>0.7507325319723166</v>
      </c>
      <c r="AF10" s="225">
        <v>260.28</v>
      </c>
      <c r="AG10" s="226">
        <v>228.93999999999997</v>
      </c>
      <c r="AH10" s="226">
        <v>430.7</v>
      </c>
      <c r="AI10" s="226">
        <v>31.34</v>
      </c>
      <c r="AJ10" s="227">
        <v>0.07276526584629672</v>
      </c>
      <c r="AK10" s="228">
        <v>0.990335383864835</v>
      </c>
      <c r="AL10" s="98">
        <v>223.1</v>
      </c>
      <c r="AM10" s="221">
        <v>192.29999999999998</v>
      </c>
      <c r="AN10" s="233">
        <v>444.15</v>
      </c>
      <c r="AO10" s="233">
        <v>30.8</v>
      </c>
      <c r="AP10" s="234">
        <v>0.06934594168636722</v>
      </c>
      <c r="AQ10" s="256">
        <v>0.8318401953228259</v>
      </c>
      <c r="AR10" s="265">
        <v>190.05</v>
      </c>
      <c r="AS10" s="237">
        <v>162.8</v>
      </c>
      <c r="AT10" s="237">
        <v>419.96</v>
      </c>
      <c r="AU10" s="237">
        <v>27.25</v>
      </c>
      <c r="AV10" s="238">
        <v>0.0648871321078198</v>
      </c>
      <c r="AW10" s="228">
        <v>0.704230804984691</v>
      </c>
      <c r="AX10" s="286">
        <v>137.79</v>
      </c>
      <c r="AY10" s="287">
        <v>111.19999999999999</v>
      </c>
      <c r="AZ10" s="287">
        <v>474.13</v>
      </c>
      <c r="BA10" s="287">
        <v>26.59</v>
      </c>
      <c r="BB10" s="287">
        <v>0.05608166536603885</v>
      </c>
      <c r="BC10" s="239">
        <v>0.48102251544408864</v>
      </c>
      <c r="BD10" s="270">
        <f t="shared" si="2"/>
        <v>0.6996640573110889</v>
      </c>
    </row>
    <row r="11" spans="1:56" ht="12.75" hidden="1">
      <c r="A11" s="221" t="s">
        <v>67</v>
      </c>
      <c r="B11" s="171">
        <v>1987.6</v>
      </c>
      <c r="C11" s="171">
        <v>235.2</v>
      </c>
      <c r="D11" s="204">
        <f t="shared" si="0"/>
        <v>2222.7999999999997</v>
      </c>
      <c r="E11" s="81">
        <f t="shared" si="1"/>
        <v>82.91044</v>
      </c>
      <c r="F11" s="194">
        <v>247.33333333333334</v>
      </c>
      <c r="G11" s="119">
        <v>11.17</v>
      </c>
      <c r="H11" s="194">
        <v>227.87</v>
      </c>
      <c r="I11" s="119">
        <v>10.32</v>
      </c>
      <c r="J11" s="194">
        <v>203.74</v>
      </c>
      <c r="K11" s="119">
        <v>9.17</v>
      </c>
      <c r="L11" s="194">
        <v>245.36</v>
      </c>
      <c r="M11" s="128">
        <v>11.3</v>
      </c>
      <c r="N11" s="286">
        <v>44.55</v>
      </c>
      <c r="O11" s="287">
        <v>31.617749999999997</v>
      </c>
      <c r="P11" s="287">
        <v>172.43</v>
      </c>
      <c r="Q11" s="287">
        <v>12.93225</v>
      </c>
      <c r="R11" s="287">
        <v>0.075</v>
      </c>
      <c r="S11" s="228">
        <v>0.38134823551774655</v>
      </c>
      <c r="T11" s="291">
        <v>67.45</v>
      </c>
      <c r="U11" s="292">
        <v>54.72925</v>
      </c>
      <c r="V11" s="292">
        <v>169.61</v>
      </c>
      <c r="W11" s="292">
        <v>12.72075</v>
      </c>
      <c r="X11" s="292">
        <v>0.075</v>
      </c>
      <c r="Y11" s="228">
        <v>0.6601008268681241</v>
      </c>
      <c r="Z11" s="225">
        <v>63.03</v>
      </c>
      <c r="AA11" s="226">
        <v>51.80775</v>
      </c>
      <c r="AB11" s="226">
        <v>149.63</v>
      </c>
      <c r="AC11" s="226">
        <v>11.222249999999999</v>
      </c>
      <c r="AD11" s="227">
        <v>0.075</v>
      </c>
      <c r="AE11" s="239">
        <v>0.6248640098882601</v>
      </c>
      <c r="AF11" s="225">
        <v>83.94</v>
      </c>
      <c r="AG11" s="226">
        <v>70.97625</v>
      </c>
      <c r="AH11" s="226">
        <v>172.85</v>
      </c>
      <c r="AI11" s="226">
        <v>12.96375</v>
      </c>
      <c r="AJ11" s="227">
        <v>0.075</v>
      </c>
      <c r="AK11" s="228">
        <v>0.856059261053252</v>
      </c>
      <c r="AL11" s="98">
        <v>75.49</v>
      </c>
      <c r="AM11" s="221">
        <v>62.52025</v>
      </c>
      <c r="AN11" s="233">
        <v>172.93</v>
      </c>
      <c r="AO11" s="233">
        <v>12.96975</v>
      </c>
      <c r="AP11" s="234">
        <v>0.075</v>
      </c>
      <c r="AQ11" s="256">
        <v>0.7540696925501781</v>
      </c>
      <c r="AR11" s="265">
        <v>63.9</v>
      </c>
      <c r="AS11" s="237">
        <v>51.146249999999995</v>
      </c>
      <c r="AT11" s="237">
        <v>170.05</v>
      </c>
      <c r="AU11" s="237">
        <v>12.75375</v>
      </c>
      <c r="AV11" s="238">
        <v>0.075</v>
      </c>
      <c r="AW11" s="228">
        <v>0.616885521292614</v>
      </c>
      <c r="AX11" s="286">
        <v>55.29</v>
      </c>
      <c r="AY11" s="287">
        <v>40.51275</v>
      </c>
      <c r="AZ11" s="287">
        <v>197.03</v>
      </c>
      <c r="BA11" s="287">
        <v>14.777249999999999</v>
      </c>
      <c r="BB11" s="287">
        <v>0.075</v>
      </c>
      <c r="BC11" s="239">
        <v>0.48863267400341853</v>
      </c>
      <c r="BD11" s="270">
        <f t="shared" si="2"/>
        <v>0.6259943173105134</v>
      </c>
    </row>
    <row r="12" spans="1:56" ht="12.75" hidden="1">
      <c r="A12" s="221" t="s">
        <v>65</v>
      </c>
      <c r="B12" s="171">
        <v>2892.5</v>
      </c>
      <c r="C12" s="171">
        <v>327.1</v>
      </c>
      <c r="D12" s="204">
        <f t="shared" si="0"/>
        <v>3219.6</v>
      </c>
      <c r="E12" s="81">
        <f t="shared" si="1"/>
        <v>120.09107999999999</v>
      </c>
      <c r="F12" s="194">
        <v>267.8666666666667</v>
      </c>
      <c r="G12" s="119">
        <v>27.38</v>
      </c>
      <c r="H12" s="194">
        <v>244.02</v>
      </c>
      <c r="I12" s="119">
        <v>25.82</v>
      </c>
      <c r="J12" s="194">
        <v>262.42</v>
      </c>
      <c r="K12" s="119">
        <v>25.15</v>
      </c>
      <c r="L12" s="194">
        <v>302.05</v>
      </c>
      <c r="M12" s="128">
        <v>27.87</v>
      </c>
      <c r="N12" s="286"/>
      <c r="O12" s="286" t="s">
        <v>243</v>
      </c>
      <c r="P12" s="287"/>
      <c r="Q12" s="287"/>
      <c r="R12" s="287"/>
      <c r="S12" s="228"/>
      <c r="T12" s="291"/>
      <c r="U12" s="292"/>
      <c r="V12" s="292"/>
      <c r="W12" s="292"/>
      <c r="X12" s="292"/>
      <c r="Y12" s="228"/>
      <c r="Z12" s="225"/>
      <c r="AA12" s="226"/>
      <c r="AB12" s="226"/>
      <c r="AC12" s="226"/>
      <c r="AD12" s="227"/>
      <c r="AE12" s="239"/>
      <c r="AF12" s="225">
        <v>116.65</v>
      </c>
      <c r="AG12" s="226">
        <v>95.602</v>
      </c>
      <c r="AH12" s="226">
        <v>280.64</v>
      </c>
      <c r="AI12" s="226">
        <v>21.048</v>
      </c>
      <c r="AJ12" s="227">
        <v>0.075</v>
      </c>
      <c r="AK12" s="228">
        <v>0.7960791092893827</v>
      </c>
      <c r="AL12" s="98">
        <v>103.66</v>
      </c>
      <c r="AM12" s="221">
        <v>83.89224999999999</v>
      </c>
      <c r="AN12" s="233">
        <v>263.57</v>
      </c>
      <c r="AO12" s="233">
        <v>19.76775</v>
      </c>
      <c r="AP12" s="234">
        <v>0.075</v>
      </c>
      <c r="AQ12" s="256">
        <v>0.6985718672860631</v>
      </c>
      <c r="AR12" s="265">
        <v>86.18</v>
      </c>
      <c r="AS12" s="237">
        <v>68.87675000000002</v>
      </c>
      <c r="AT12" s="237">
        <v>230.71</v>
      </c>
      <c r="AU12" s="237">
        <v>17.30325</v>
      </c>
      <c r="AV12" s="238">
        <v>0.075</v>
      </c>
      <c r="AW12" s="228">
        <v>0.5735376016270319</v>
      </c>
      <c r="AX12" s="286">
        <v>74.77</v>
      </c>
      <c r="AY12" s="287">
        <v>56.289249999999996</v>
      </c>
      <c r="AZ12" s="287">
        <v>246.41</v>
      </c>
      <c r="BA12" s="287">
        <v>18.48075</v>
      </c>
      <c r="BB12" s="287">
        <v>0.075</v>
      </c>
      <c r="BC12" s="239">
        <v>0.4687213238485323</v>
      </c>
      <c r="BD12" s="270">
        <f>AVERAGE(S12,Y12,AE12,AK12,AQ12,AW12,BC12)</f>
        <v>0.6342274755127526</v>
      </c>
    </row>
    <row r="13" spans="1:56" ht="12.75" hidden="1">
      <c r="A13" s="221" t="s">
        <v>173</v>
      </c>
      <c r="B13" s="171">
        <v>3155</v>
      </c>
      <c r="C13" s="171">
        <v>41</v>
      </c>
      <c r="D13" s="206">
        <f t="shared" si="0"/>
        <v>3196</v>
      </c>
      <c r="E13" s="81">
        <f t="shared" si="1"/>
        <v>119.2108</v>
      </c>
      <c r="F13" s="200">
        <v>142.66666666666666</v>
      </c>
      <c r="G13" s="136">
        <v>21.9</v>
      </c>
      <c r="H13" s="200">
        <v>192.53</v>
      </c>
      <c r="I13" s="136">
        <v>27.9</v>
      </c>
      <c r="J13" s="200">
        <v>168.52</v>
      </c>
      <c r="K13" s="136">
        <v>11.09</v>
      </c>
      <c r="L13" s="200">
        <v>179.81</v>
      </c>
      <c r="M13" s="137">
        <v>24.15</v>
      </c>
      <c r="N13" s="286">
        <v>68.02</v>
      </c>
      <c r="O13" s="287">
        <v>51.87325</v>
      </c>
      <c r="P13" s="287">
        <v>215.29</v>
      </c>
      <c r="Q13" s="287">
        <v>16.146749999999997</v>
      </c>
      <c r="R13" s="287">
        <v>0.07499999999999998</v>
      </c>
      <c r="S13" s="228">
        <v>0.4351388464803524</v>
      </c>
      <c r="T13" s="291">
        <v>102.21</v>
      </c>
      <c r="U13" s="292">
        <v>82.03575</v>
      </c>
      <c r="V13" s="292">
        <v>268.99</v>
      </c>
      <c r="W13" s="292">
        <v>20.17425</v>
      </c>
      <c r="X13" s="292">
        <v>0.075</v>
      </c>
      <c r="Y13" s="228">
        <v>0.6881570293966653</v>
      </c>
      <c r="Z13" s="225">
        <v>102.43</v>
      </c>
      <c r="AA13" s="226">
        <v>83.38675</v>
      </c>
      <c r="AB13" s="226">
        <v>253.91</v>
      </c>
      <c r="AC13" s="226">
        <v>19.04325</v>
      </c>
      <c r="AD13" s="227">
        <v>0.075</v>
      </c>
      <c r="AE13" s="239">
        <v>0.6994898952108366</v>
      </c>
      <c r="AF13" s="225">
        <v>128.78</v>
      </c>
      <c r="AG13" s="226">
        <v>109.352</v>
      </c>
      <c r="AH13" s="226">
        <v>259.04</v>
      </c>
      <c r="AI13" s="226">
        <v>19.428</v>
      </c>
      <c r="AJ13" s="227">
        <v>0.075</v>
      </c>
      <c r="AK13" s="228">
        <v>0.9172994393125455</v>
      </c>
      <c r="AL13" s="98">
        <v>114.77</v>
      </c>
      <c r="AM13" s="221">
        <v>95.95925</v>
      </c>
      <c r="AN13" s="233">
        <v>250.81</v>
      </c>
      <c r="AO13" s="233">
        <v>18.81075</v>
      </c>
      <c r="AP13" s="234">
        <v>0.075</v>
      </c>
      <c r="AQ13" s="256">
        <v>0.8049543329966747</v>
      </c>
      <c r="AR13" s="265">
        <v>98.45</v>
      </c>
      <c r="AS13" s="237">
        <v>79.9535</v>
      </c>
      <c r="AT13" s="237">
        <v>246.62</v>
      </c>
      <c r="AU13" s="237">
        <v>18.4965</v>
      </c>
      <c r="AV13" s="238">
        <v>0.075</v>
      </c>
      <c r="AW13" s="228">
        <v>0.6706900717049127</v>
      </c>
      <c r="AX13" s="286">
        <v>85.31</v>
      </c>
      <c r="AY13" s="287">
        <v>65.80625</v>
      </c>
      <c r="AZ13" s="287">
        <v>260.05</v>
      </c>
      <c r="BA13" s="287">
        <v>19.50375</v>
      </c>
      <c r="BB13" s="287">
        <v>0.075</v>
      </c>
      <c r="BC13" s="239">
        <v>0.5520158408466347</v>
      </c>
      <c r="BD13" s="270">
        <f t="shared" si="2"/>
        <v>0.681106493706946</v>
      </c>
    </row>
    <row r="14" spans="1:56" ht="12.75" hidden="1">
      <c r="A14" s="290" t="s">
        <v>245</v>
      </c>
      <c r="B14" s="171">
        <v>6221.6</v>
      </c>
      <c r="C14" s="171"/>
      <c r="D14" s="206">
        <f t="shared" si="0"/>
        <v>6221.6</v>
      </c>
      <c r="E14" s="108">
        <f>D14*0.0373</f>
        <v>232.06568000000001</v>
      </c>
      <c r="F14" s="300"/>
      <c r="G14" s="301"/>
      <c r="H14" s="300"/>
      <c r="I14" s="301"/>
      <c r="J14" s="300"/>
      <c r="K14" s="301"/>
      <c r="L14" s="302"/>
      <c r="M14" s="303"/>
      <c r="N14" s="286"/>
      <c r="O14" s="287"/>
      <c r="P14" s="287"/>
      <c r="Q14" s="287"/>
      <c r="R14" s="287"/>
      <c r="S14" s="256"/>
      <c r="T14" s="291"/>
      <c r="U14" s="292"/>
      <c r="V14" s="297"/>
      <c r="W14" s="297"/>
      <c r="X14" s="297"/>
      <c r="Y14" s="304"/>
      <c r="Z14" s="305"/>
      <c r="AA14" s="293"/>
      <c r="AB14" s="293"/>
      <c r="AC14" s="293"/>
      <c r="AD14" s="294"/>
      <c r="AE14" s="306"/>
      <c r="AF14" s="307">
        <v>277.23</v>
      </c>
      <c r="AG14" s="308">
        <v>239.74425000000002</v>
      </c>
      <c r="AH14" s="309">
        <v>499.81</v>
      </c>
      <c r="AI14" s="308">
        <v>37.485749999999996</v>
      </c>
      <c r="AJ14" s="308">
        <v>0.075</v>
      </c>
      <c r="AK14" s="310">
        <v>1.0330879171793088</v>
      </c>
      <c r="AL14" s="307">
        <v>266.77</v>
      </c>
      <c r="AM14" s="311">
        <v>227.29</v>
      </c>
      <c r="AN14" s="311">
        <v>526.4</v>
      </c>
      <c r="AO14" s="311">
        <v>39.48</v>
      </c>
      <c r="AP14" s="311">
        <v>0.075</v>
      </c>
      <c r="AQ14" s="310">
        <v>0.979420998400108</v>
      </c>
      <c r="AR14" s="312">
        <v>228.12</v>
      </c>
      <c r="AS14" s="308">
        <v>188.46300000000002</v>
      </c>
      <c r="AT14" s="308">
        <v>528.76</v>
      </c>
      <c r="AU14" s="308">
        <v>39.657</v>
      </c>
      <c r="AV14" s="313">
        <v>0.075</v>
      </c>
      <c r="AW14" s="310">
        <v>0.8121106059284596</v>
      </c>
      <c r="AX14" s="312">
        <v>189.05</v>
      </c>
      <c r="AY14" s="308">
        <v>146.53025000000002</v>
      </c>
      <c r="AZ14" s="308">
        <v>566.93</v>
      </c>
      <c r="BA14" s="308">
        <v>42.519749999999995</v>
      </c>
      <c r="BB14" s="308">
        <v>0.075</v>
      </c>
      <c r="BC14" s="310">
        <v>0.631417148800288</v>
      </c>
      <c r="BD14" s="285">
        <f>AVERAGE(S14,Y14,AE14,AK14,AQ14,AW14,BC14)</f>
        <v>0.864009167577041</v>
      </c>
    </row>
    <row r="15" spans="1:56" ht="12.75" hidden="1">
      <c r="A15" s="221" t="s">
        <v>249</v>
      </c>
      <c r="B15" s="179"/>
      <c r="C15" s="179"/>
      <c r="D15" s="180"/>
      <c r="E15" s="181">
        <f>D15*0.0373</f>
        <v>0</v>
      </c>
      <c r="F15" s="216"/>
      <c r="G15" s="217"/>
      <c r="H15" s="216"/>
      <c r="I15" s="217"/>
      <c r="J15" s="216"/>
      <c r="K15" s="217"/>
      <c r="L15" s="218"/>
      <c r="M15" s="273"/>
      <c r="N15" s="286"/>
      <c r="O15" s="287"/>
      <c r="P15" s="287"/>
      <c r="Q15" s="287"/>
      <c r="R15" s="287"/>
      <c r="S15" s="256"/>
      <c r="T15" s="314"/>
      <c r="U15" s="233"/>
      <c r="V15" s="246"/>
      <c r="W15" s="246"/>
      <c r="X15" s="246"/>
      <c r="Y15" s="275"/>
      <c r="Z15" s="276"/>
      <c r="AA15" s="274"/>
      <c r="AB15" s="274"/>
      <c r="AC15" s="274"/>
      <c r="AD15" s="277"/>
      <c r="AE15" s="256"/>
      <c r="AF15" s="278"/>
      <c r="AG15" s="279"/>
      <c r="AH15" s="280"/>
      <c r="AI15" s="279"/>
      <c r="AJ15" s="279"/>
      <c r="AK15" s="281"/>
      <c r="AL15" s="278">
        <v>129.88</v>
      </c>
      <c r="AM15" s="282">
        <v>116.64025</v>
      </c>
      <c r="AN15" s="282">
        <v>176.53</v>
      </c>
      <c r="AO15" s="282">
        <v>13.239749999999999</v>
      </c>
      <c r="AP15" s="282">
        <v>0.075</v>
      </c>
      <c r="AQ15" s="281">
        <v>0.6694822090822208</v>
      </c>
      <c r="AR15" s="283">
        <v>169.05</v>
      </c>
      <c r="AS15" s="279">
        <v>150.49425000000002</v>
      </c>
      <c r="AT15" s="279">
        <v>247.41</v>
      </c>
      <c r="AU15" s="279">
        <v>18.55575</v>
      </c>
      <c r="AV15" s="284">
        <v>0.075</v>
      </c>
      <c r="AW15" s="281">
        <v>0.8637946415938925</v>
      </c>
      <c r="AX15" s="283">
        <v>143.09</v>
      </c>
      <c r="AY15" s="279">
        <v>124.037</v>
      </c>
      <c r="AZ15" s="279">
        <v>254.04</v>
      </c>
      <c r="BA15" s="279">
        <v>19.052999999999997</v>
      </c>
      <c r="BB15" s="279">
        <v>0.075</v>
      </c>
      <c r="BC15" s="281">
        <v>0.7119374724242398</v>
      </c>
      <c r="BD15" s="285">
        <f>AVERAGE(S15,Y15,AE15,AK15,AQ15,AW15,BC15)</f>
        <v>0.7484047743667844</v>
      </c>
    </row>
    <row r="16" spans="1:56" ht="12.75" hidden="1">
      <c r="A16" s="221" t="s">
        <v>174</v>
      </c>
      <c r="B16" s="171">
        <v>4871.7</v>
      </c>
      <c r="C16" s="171">
        <v>0</v>
      </c>
      <c r="D16" s="207">
        <f t="shared" si="0"/>
        <v>4871.7</v>
      </c>
      <c r="E16" s="81">
        <f t="shared" si="1"/>
        <v>181.71441</v>
      </c>
      <c r="F16" s="194">
        <v>801.7333333333333</v>
      </c>
      <c r="G16" s="119">
        <v>40.92</v>
      </c>
      <c r="H16" s="194">
        <v>453.22</v>
      </c>
      <c r="I16" s="119">
        <v>36.95</v>
      </c>
      <c r="J16" s="194">
        <v>394.14</v>
      </c>
      <c r="K16" s="119">
        <v>32.95</v>
      </c>
      <c r="L16" s="194">
        <v>430.2</v>
      </c>
      <c r="M16" s="128">
        <v>36.36</v>
      </c>
      <c r="N16" s="286">
        <v>108</v>
      </c>
      <c r="O16" s="287">
        <v>68.94</v>
      </c>
      <c r="P16" s="287">
        <v>399.39</v>
      </c>
      <c r="Q16" s="287">
        <v>39.06</v>
      </c>
      <c r="R16" s="287">
        <v>0.09779914369413356</v>
      </c>
      <c r="S16" s="228">
        <v>0.3793865329667581</v>
      </c>
      <c r="T16" s="291">
        <v>168.61</v>
      </c>
      <c r="U16" s="292">
        <v>124.91000000000001</v>
      </c>
      <c r="V16" s="292">
        <v>435.05</v>
      </c>
      <c r="W16" s="292">
        <v>43.7</v>
      </c>
      <c r="X16" s="292">
        <v>0.10044822434202966</v>
      </c>
      <c r="Y16" s="228">
        <v>0.6873973285883053</v>
      </c>
      <c r="Z16" s="225">
        <v>156.7</v>
      </c>
      <c r="AA16" s="226">
        <v>114.79999999999998</v>
      </c>
      <c r="AB16" s="226">
        <v>390.55</v>
      </c>
      <c r="AC16" s="226">
        <v>41.9</v>
      </c>
      <c r="AD16" s="227">
        <v>0.10728459864293943</v>
      </c>
      <c r="AE16" s="239">
        <v>0.6317605741889154</v>
      </c>
      <c r="AF16" s="225">
        <v>195.21</v>
      </c>
      <c r="AG16" s="226">
        <v>144.92000000000002</v>
      </c>
      <c r="AH16" s="226">
        <v>410.7</v>
      </c>
      <c r="AI16" s="226">
        <v>50.29</v>
      </c>
      <c r="AJ16" s="227">
        <v>0.12244947650353055</v>
      </c>
      <c r="AK16" s="228">
        <v>0.7975151778001537</v>
      </c>
      <c r="AL16" s="98">
        <v>173.24</v>
      </c>
      <c r="AM16" s="221">
        <v>127.73000000000002</v>
      </c>
      <c r="AN16" s="233">
        <v>412.6</v>
      </c>
      <c r="AO16" s="233">
        <v>45.51</v>
      </c>
      <c r="AP16" s="234">
        <v>0.11030053320407172</v>
      </c>
      <c r="AQ16" s="256">
        <v>0.7029161858985208</v>
      </c>
      <c r="AR16" s="265">
        <v>138.58</v>
      </c>
      <c r="AS16" s="237">
        <v>98.67000000000002</v>
      </c>
      <c r="AT16" s="237">
        <v>414.86</v>
      </c>
      <c r="AU16" s="237">
        <v>39.91</v>
      </c>
      <c r="AV16" s="238">
        <v>0.09620112809140431</v>
      </c>
      <c r="AW16" s="228">
        <v>0.5429949116308389</v>
      </c>
      <c r="AX16" s="286">
        <v>121.71</v>
      </c>
      <c r="AY16" s="287">
        <v>83.39999999999999</v>
      </c>
      <c r="AZ16" s="287">
        <v>470.72</v>
      </c>
      <c r="BA16" s="287">
        <v>38.31</v>
      </c>
      <c r="BB16" s="287">
        <v>0.08138596193065942</v>
      </c>
      <c r="BC16" s="239">
        <v>0.45896195023828873</v>
      </c>
      <c r="BD16" s="270">
        <f t="shared" si="2"/>
        <v>0.6001332373302545</v>
      </c>
    </row>
    <row r="17" spans="1:56" ht="12.75" hidden="1">
      <c r="A17" s="221" t="s">
        <v>128</v>
      </c>
      <c r="B17" s="171">
        <v>3092.3</v>
      </c>
      <c r="C17" s="171">
        <v>216.2</v>
      </c>
      <c r="D17" s="208">
        <f t="shared" si="0"/>
        <v>3308.5</v>
      </c>
      <c r="E17" s="108">
        <f t="shared" si="1"/>
        <v>123.40705</v>
      </c>
      <c r="F17" s="194">
        <v>202.93333333333334</v>
      </c>
      <c r="G17" s="119">
        <v>23.68</v>
      </c>
      <c r="H17" s="194">
        <v>210.15</v>
      </c>
      <c r="I17" s="119">
        <v>24.26</v>
      </c>
      <c r="J17" s="194">
        <v>183.07</v>
      </c>
      <c r="K17" s="119">
        <v>22.06</v>
      </c>
      <c r="L17" s="194">
        <v>186.76</v>
      </c>
      <c r="M17" s="128">
        <v>24.15</v>
      </c>
      <c r="N17" s="286">
        <v>64.39</v>
      </c>
      <c r="O17" s="287">
        <v>47.3545</v>
      </c>
      <c r="P17" s="287">
        <v>227.14</v>
      </c>
      <c r="Q17" s="287">
        <v>17.0355</v>
      </c>
      <c r="R17" s="287">
        <v>0.075</v>
      </c>
      <c r="S17" s="228">
        <v>0.38372605130744153</v>
      </c>
      <c r="T17" s="291">
        <v>98</v>
      </c>
      <c r="U17" s="292">
        <v>80.92475</v>
      </c>
      <c r="V17" s="292">
        <v>227.67</v>
      </c>
      <c r="W17" s="292">
        <v>17.075249999999997</v>
      </c>
      <c r="X17" s="292">
        <v>0.075</v>
      </c>
      <c r="Y17" s="228">
        <v>0.655754675279897</v>
      </c>
      <c r="Z17" s="225">
        <v>92.99</v>
      </c>
      <c r="AA17" s="226">
        <v>74.69075</v>
      </c>
      <c r="AB17" s="226">
        <v>243.99</v>
      </c>
      <c r="AC17" s="226">
        <v>18.29925</v>
      </c>
      <c r="AD17" s="227">
        <v>0.075</v>
      </c>
      <c r="AE17" s="239">
        <v>0.6052389227357756</v>
      </c>
      <c r="AF17" s="225">
        <v>119.76</v>
      </c>
      <c r="AG17" s="226">
        <v>98.08575</v>
      </c>
      <c r="AH17" s="226">
        <v>288.99</v>
      </c>
      <c r="AI17" s="226">
        <v>21.67425</v>
      </c>
      <c r="AJ17" s="227">
        <v>0.075</v>
      </c>
      <c r="AK17" s="228">
        <v>0.7948148019096154</v>
      </c>
      <c r="AL17" s="98">
        <v>106.67</v>
      </c>
      <c r="AM17" s="221">
        <v>87.491</v>
      </c>
      <c r="AN17" s="233">
        <v>255.72</v>
      </c>
      <c r="AO17" s="233">
        <v>19.179</v>
      </c>
      <c r="AP17" s="234">
        <v>0.075</v>
      </c>
      <c r="AQ17" s="256">
        <v>0.708962737542142</v>
      </c>
      <c r="AR17" s="265">
        <v>88.5</v>
      </c>
      <c r="AS17" s="237">
        <v>70.239</v>
      </c>
      <c r="AT17" s="237">
        <v>243.48</v>
      </c>
      <c r="AU17" s="237">
        <v>18.261</v>
      </c>
      <c r="AV17" s="238">
        <v>0.075</v>
      </c>
      <c r="AW17" s="228">
        <v>0.5691652138188216</v>
      </c>
      <c r="AX17" s="286">
        <v>76.01</v>
      </c>
      <c r="AY17" s="287">
        <v>56.78450000000001</v>
      </c>
      <c r="AZ17" s="287">
        <v>256.34</v>
      </c>
      <c r="BA17" s="287">
        <v>19.225499999999997</v>
      </c>
      <c r="BB17" s="287">
        <v>0.075</v>
      </c>
      <c r="BC17" s="239">
        <v>0.4601398380400472</v>
      </c>
      <c r="BD17" s="270">
        <f t="shared" si="2"/>
        <v>0.5968288915191058</v>
      </c>
    </row>
    <row r="18" spans="1:56" s="175" customFormat="1" ht="12.75" hidden="1">
      <c r="A18" s="221" t="s">
        <v>127</v>
      </c>
      <c r="B18" s="171">
        <v>3255.8</v>
      </c>
      <c r="C18" s="171">
        <v>0</v>
      </c>
      <c r="D18" s="208">
        <f t="shared" si="0"/>
        <v>3255.8</v>
      </c>
      <c r="E18" s="108">
        <f t="shared" si="1"/>
        <v>121.44134000000001</v>
      </c>
      <c r="F18" s="194">
        <v>265.8666666666667</v>
      </c>
      <c r="G18" s="119">
        <v>24.2</v>
      </c>
      <c r="H18" s="194">
        <v>234.13</v>
      </c>
      <c r="I18" s="119">
        <v>23.27</v>
      </c>
      <c r="J18" s="194">
        <v>208.44</v>
      </c>
      <c r="K18" s="119">
        <v>20.92</v>
      </c>
      <c r="L18" s="194">
        <v>264.71</v>
      </c>
      <c r="M18" s="128">
        <v>24.94</v>
      </c>
      <c r="N18" s="286">
        <v>83.83</v>
      </c>
      <c r="O18" s="287">
        <v>63.7615</v>
      </c>
      <c r="P18" s="287">
        <v>267.58</v>
      </c>
      <c r="Q18" s="287">
        <v>20.068499999999997</v>
      </c>
      <c r="R18" s="287">
        <v>0.075</v>
      </c>
      <c r="S18" s="228">
        <v>0.5250394964350689</v>
      </c>
      <c r="T18" s="291">
        <v>137.72</v>
      </c>
      <c r="U18" s="292">
        <v>116.85875</v>
      </c>
      <c r="V18" s="292">
        <v>278.15</v>
      </c>
      <c r="W18" s="292">
        <v>20.86125</v>
      </c>
      <c r="X18" s="292">
        <v>0.075</v>
      </c>
      <c r="Y18" s="228">
        <v>0.9622649914765432</v>
      </c>
      <c r="Z18" s="225">
        <v>127.54</v>
      </c>
      <c r="AA18" s="226">
        <v>106.852</v>
      </c>
      <c r="AB18" s="226">
        <v>275.84</v>
      </c>
      <c r="AC18" s="226">
        <v>20.688</v>
      </c>
      <c r="AD18" s="227">
        <v>0.075</v>
      </c>
      <c r="AE18" s="239">
        <v>0.8798651266529173</v>
      </c>
      <c r="AF18" s="225">
        <v>161.84</v>
      </c>
      <c r="AG18" s="226">
        <v>138.45725000000002</v>
      </c>
      <c r="AH18" s="226">
        <v>311.77</v>
      </c>
      <c r="AI18" s="226">
        <v>23.382749999999998</v>
      </c>
      <c r="AJ18" s="227">
        <v>0.075</v>
      </c>
      <c r="AK18" s="228">
        <v>1.1401162898894233</v>
      </c>
      <c r="AL18" s="98">
        <v>147.19</v>
      </c>
      <c r="AM18" s="221">
        <v>123.19525</v>
      </c>
      <c r="AN18" s="233">
        <v>319.93</v>
      </c>
      <c r="AO18" s="233">
        <v>23.99475</v>
      </c>
      <c r="AP18" s="234">
        <v>0.075</v>
      </c>
      <c r="AQ18" s="256">
        <v>1.0144424460402033</v>
      </c>
      <c r="AR18" s="265">
        <v>124.44</v>
      </c>
      <c r="AS18" s="237">
        <v>101.72175</v>
      </c>
      <c r="AT18" s="237">
        <v>302.91</v>
      </c>
      <c r="AU18" s="237">
        <v>22.71825</v>
      </c>
      <c r="AV18" s="238">
        <v>0.075</v>
      </c>
      <c r="AW18" s="228">
        <v>0.8376204511577359</v>
      </c>
      <c r="AX18" s="286"/>
      <c r="AY18" s="287"/>
      <c r="AZ18" s="287"/>
      <c r="BA18" s="287"/>
      <c r="BB18" s="287"/>
      <c r="BC18" s="239"/>
      <c r="BD18" s="270">
        <f t="shared" si="2"/>
        <v>0.8932248002753154</v>
      </c>
    </row>
    <row r="19" spans="1:56" s="175" customFormat="1" ht="12.75" hidden="1">
      <c r="A19" s="221" t="s">
        <v>175</v>
      </c>
      <c r="B19" s="171">
        <v>1617.4</v>
      </c>
      <c r="C19" s="171">
        <v>0</v>
      </c>
      <c r="D19" s="204">
        <f t="shared" si="0"/>
        <v>1617.4</v>
      </c>
      <c r="E19" s="81">
        <f t="shared" si="1"/>
        <v>60.32902</v>
      </c>
      <c r="F19" s="194">
        <v>126.27</v>
      </c>
      <c r="G19" s="119">
        <v>14.01</v>
      </c>
      <c r="H19" s="194">
        <v>115.71</v>
      </c>
      <c r="I19" s="119">
        <v>13.47</v>
      </c>
      <c r="J19" s="194">
        <v>101.01</v>
      </c>
      <c r="K19" s="119">
        <v>12.05</v>
      </c>
      <c r="L19" s="194">
        <v>115.16</v>
      </c>
      <c r="M19" s="128">
        <v>14.29</v>
      </c>
      <c r="N19" s="286">
        <v>40.48</v>
      </c>
      <c r="O19" s="287">
        <v>31.08475</v>
      </c>
      <c r="P19" s="287">
        <v>125.27</v>
      </c>
      <c r="Q19" s="287">
        <v>9.395249999999999</v>
      </c>
      <c r="R19" s="287">
        <v>0.075</v>
      </c>
      <c r="S19" s="228">
        <v>0.5152536871973057</v>
      </c>
      <c r="T19" s="291">
        <v>68.68</v>
      </c>
      <c r="U19" s="292">
        <v>58.895500000000006</v>
      </c>
      <c r="V19" s="292">
        <v>130.46</v>
      </c>
      <c r="W19" s="292">
        <v>9.7845</v>
      </c>
      <c r="X19" s="292">
        <v>0.075</v>
      </c>
      <c r="Y19" s="228">
        <v>0.9762383012354586</v>
      </c>
      <c r="Z19" s="225">
        <v>62.13</v>
      </c>
      <c r="AA19" s="226">
        <v>52.61625</v>
      </c>
      <c r="AB19" s="226">
        <v>126.85</v>
      </c>
      <c r="AC19" s="226">
        <v>9.51375</v>
      </c>
      <c r="AD19" s="227">
        <v>0.075</v>
      </c>
      <c r="AE19" s="239">
        <v>0.8721548932835309</v>
      </c>
      <c r="AF19" s="225">
        <v>83.04</v>
      </c>
      <c r="AG19" s="226">
        <v>71.50800000000001</v>
      </c>
      <c r="AH19" s="226">
        <v>153.76</v>
      </c>
      <c r="AI19" s="226">
        <v>11.531999999999998</v>
      </c>
      <c r="AJ19" s="227">
        <v>0.075</v>
      </c>
      <c r="AK19" s="228">
        <v>1.185300208755256</v>
      </c>
      <c r="AL19" s="98">
        <v>73.4</v>
      </c>
      <c r="AM19" s="221">
        <v>63.836000000000006</v>
      </c>
      <c r="AN19" s="233">
        <v>127.52</v>
      </c>
      <c r="AO19" s="233">
        <v>9.564</v>
      </c>
      <c r="AP19" s="234">
        <v>0.075</v>
      </c>
      <c r="AQ19" s="256">
        <v>1.058130896208823</v>
      </c>
      <c r="AR19" s="265">
        <v>61.82</v>
      </c>
      <c r="AS19" s="237">
        <v>51.97925</v>
      </c>
      <c r="AT19" s="237">
        <v>131.21</v>
      </c>
      <c r="AU19" s="237">
        <v>9.84075</v>
      </c>
      <c r="AV19" s="238">
        <v>0.075</v>
      </c>
      <c r="AW19" s="228">
        <v>0.8615961273695478</v>
      </c>
      <c r="AX19" s="286">
        <v>50.57</v>
      </c>
      <c r="AY19" s="287">
        <v>39.38825</v>
      </c>
      <c r="AZ19" s="287">
        <v>149.09</v>
      </c>
      <c r="BA19" s="287">
        <v>11.18175</v>
      </c>
      <c r="BB19" s="287">
        <v>0.075</v>
      </c>
      <c r="BC19" s="239">
        <v>0.6528905989190609</v>
      </c>
      <c r="BD19" s="270">
        <f t="shared" si="2"/>
        <v>0.8745092447098547</v>
      </c>
    </row>
    <row r="20" spans="1:56" s="175" customFormat="1" ht="12.75" hidden="1">
      <c r="A20" s="221" t="s">
        <v>176</v>
      </c>
      <c r="B20" s="171">
        <v>2958.9</v>
      </c>
      <c r="C20" s="171">
        <v>246.5</v>
      </c>
      <c r="D20" s="209">
        <f t="shared" si="0"/>
        <v>3205.4</v>
      </c>
      <c r="E20" s="108">
        <f t="shared" si="1"/>
        <v>119.56142</v>
      </c>
      <c r="F20" s="194">
        <v>294.03</v>
      </c>
      <c r="G20" s="119">
        <v>25.39</v>
      </c>
      <c r="H20" s="194">
        <v>269.7</v>
      </c>
      <c r="I20" s="119">
        <v>25.62</v>
      </c>
      <c r="J20" s="194">
        <v>240.21</v>
      </c>
      <c r="K20" s="119">
        <v>22.91</v>
      </c>
      <c r="L20" s="194">
        <v>277.62</v>
      </c>
      <c r="M20" s="128">
        <v>27.15</v>
      </c>
      <c r="N20" s="286">
        <v>74.94</v>
      </c>
      <c r="O20" s="287">
        <v>61.2645</v>
      </c>
      <c r="P20" s="287">
        <v>182.34</v>
      </c>
      <c r="Q20" s="287">
        <v>13.6755</v>
      </c>
      <c r="R20" s="287">
        <v>0.075</v>
      </c>
      <c r="S20" s="228">
        <v>0.512410274150307</v>
      </c>
      <c r="T20" s="291">
        <v>126.3</v>
      </c>
      <c r="U20" s="292">
        <v>117.32775</v>
      </c>
      <c r="V20" s="292">
        <v>119.63</v>
      </c>
      <c r="W20" s="292">
        <v>8.972249999999999</v>
      </c>
      <c r="X20" s="292">
        <v>0.075</v>
      </c>
      <c r="Y20" s="228">
        <v>0.9813178030170602</v>
      </c>
      <c r="Z20" s="225">
        <v>110.79</v>
      </c>
      <c r="AA20" s="226">
        <v>101.29425</v>
      </c>
      <c r="AB20" s="226">
        <v>126.61</v>
      </c>
      <c r="AC20" s="226">
        <v>9.49575</v>
      </c>
      <c r="AD20" s="227">
        <v>0.075</v>
      </c>
      <c r="AE20" s="239">
        <v>0.8472151802813985</v>
      </c>
      <c r="AF20" s="225">
        <v>144.46</v>
      </c>
      <c r="AG20" s="226">
        <v>136.48000000000002</v>
      </c>
      <c r="AH20" s="226">
        <v>106.4</v>
      </c>
      <c r="AI20" s="226">
        <v>7.98</v>
      </c>
      <c r="AJ20" s="227">
        <v>0.075</v>
      </c>
      <c r="AK20" s="228">
        <v>1.1415053451188522</v>
      </c>
      <c r="AL20" s="98">
        <v>131.68</v>
      </c>
      <c r="AM20" s="221">
        <v>123.77425000000001</v>
      </c>
      <c r="AN20" s="233">
        <v>105.41</v>
      </c>
      <c r="AO20" s="233">
        <v>7.905749999999999</v>
      </c>
      <c r="AP20" s="234">
        <v>0.075</v>
      </c>
      <c r="AQ20" s="256">
        <v>1.0352356972675636</v>
      </c>
      <c r="AR20" s="265">
        <v>111.66</v>
      </c>
      <c r="AS20" s="237">
        <v>102.5355</v>
      </c>
      <c r="AT20" s="237">
        <v>121.66</v>
      </c>
      <c r="AU20" s="237">
        <v>9.1245</v>
      </c>
      <c r="AV20" s="238">
        <v>0.075</v>
      </c>
      <c r="AW20" s="228">
        <v>0.8575968736403432</v>
      </c>
      <c r="AX20" s="286">
        <v>91.58</v>
      </c>
      <c r="AY20" s="287">
        <v>78.908</v>
      </c>
      <c r="AZ20" s="287">
        <v>168.96</v>
      </c>
      <c r="BA20" s="287">
        <v>12.672</v>
      </c>
      <c r="BB20" s="287">
        <v>0.075</v>
      </c>
      <c r="BC20" s="239">
        <v>0.6599787791078426</v>
      </c>
      <c r="BD20" s="270">
        <f t="shared" si="2"/>
        <v>0.8621799932261954</v>
      </c>
    </row>
    <row r="21" spans="1:56" ht="12.75" hidden="1">
      <c r="A21" s="221" t="s">
        <v>177</v>
      </c>
      <c r="B21" s="171">
        <v>1849.8</v>
      </c>
      <c r="C21" s="171">
        <v>148</v>
      </c>
      <c r="D21" s="204">
        <f t="shared" si="0"/>
        <v>1997.8</v>
      </c>
      <c r="E21" s="81">
        <f t="shared" si="1"/>
        <v>74.51794</v>
      </c>
      <c r="F21" s="200">
        <v>212.4</v>
      </c>
      <c r="G21" s="136">
        <v>19.09</v>
      </c>
      <c r="H21" s="200">
        <v>202.14</v>
      </c>
      <c r="I21" s="136">
        <v>18.45</v>
      </c>
      <c r="J21" s="200">
        <v>182.88</v>
      </c>
      <c r="K21" s="136">
        <v>17.6</v>
      </c>
      <c r="L21" s="200" t="s">
        <v>115</v>
      </c>
      <c r="M21" s="137"/>
      <c r="N21" s="286">
        <v>47.41</v>
      </c>
      <c r="O21" s="287">
        <v>30.879999999999995</v>
      </c>
      <c r="P21" s="287">
        <v>121.49</v>
      </c>
      <c r="Q21" s="287">
        <v>16.53</v>
      </c>
      <c r="R21" s="287">
        <v>0.1360605811177875</v>
      </c>
      <c r="S21" s="228">
        <v>0.41439685530759435</v>
      </c>
      <c r="T21" s="291">
        <v>77.85</v>
      </c>
      <c r="U21" s="292">
        <v>58.419999999999995</v>
      </c>
      <c r="V21" s="292">
        <v>136.33</v>
      </c>
      <c r="W21" s="292">
        <v>19.43</v>
      </c>
      <c r="X21" s="292">
        <v>0.14252182204943883</v>
      </c>
      <c r="Y21" s="228">
        <v>0.7839722890890435</v>
      </c>
      <c r="Z21" s="225">
        <v>69.07</v>
      </c>
      <c r="AA21" s="226">
        <v>51.55</v>
      </c>
      <c r="AB21" s="226">
        <v>129.99</v>
      </c>
      <c r="AC21" s="226">
        <v>17.52</v>
      </c>
      <c r="AD21" s="227">
        <v>0.1347795984306485</v>
      </c>
      <c r="AE21" s="239">
        <v>0.6917797244529303</v>
      </c>
      <c r="AF21" s="225">
        <v>87.03</v>
      </c>
      <c r="AG21" s="226">
        <v>65.46000000000001</v>
      </c>
      <c r="AH21" s="226">
        <v>143.67</v>
      </c>
      <c r="AI21" s="226">
        <v>21.57</v>
      </c>
      <c r="AJ21" s="227">
        <v>0.1501357277093339</v>
      </c>
      <c r="AK21" s="228">
        <v>0.8784461835633139</v>
      </c>
      <c r="AL21" s="98">
        <v>78.53</v>
      </c>
      <c r="AM21" s="221">
        <v>58.95</v>
      </c>
      <c r="AN21" s="233">
        <v>145.6</v>
      </c>
      <c r="AO21" s="233">
        <v>19.58</v>
      </c>
      <c r="AP21" s="234">
        <v>0.13447802197802197</v>
      </c>
      <c r="AQ21" s="256">
        <v>0.7910846703491804</v>
      </c>
      <c r="AR21" s="265">
        <v>66.26</v>
      </c>
      <c r="AS21" s="237">
        <v>49.34</v>
      </c>
      <c r="AT21" s="237">
        <v>137.79</v>
      </c>
      <c r="AU21" s="237">
        <v>16.92</v>
      </c>
      <c r="AV21" s="238">
        <v>0.12279555845852386</v>
      </c>
      <c r="AW21" s="228">
        <v>0.6621224365568883</v>
      </c>
      <c r="AX21" s="286">
        <v>55.07</v>
      </c>
      <c r="AY21" s="287">
        <v>39.51</v>
      </c>
      <c r="AZ21" s="287">
        <v>139.8</v>
      </c>
      <c r="BA21" s="287">
        <v>15.56</v>
      </c>
      <c r="BB21" s="287">
        <v>0.11130185979971387</v>
      </c>
      <c r="BC21" s="239">
        <v>0.530207893562275</v>
      </c>
      <c r="BD21" s="270">
        <f t="shared" si="2"/>
        <v>0.6788585789830323</v>
      </c>
    </row>
    <row r="22" spans="1:56" ht="12.75" hidden="1">
      <c r="A22" s="221" t="s">
        <v>24</v>
      </c>
      <c r="B22" s="171">
        <v>1878.3</v>
      </c>
      <c r="C22" s="171">
        <v>946.8</v>
      </c>
      <c r="D22" s="204">
        <f t="shared" si="0"/>
        <v>2825.1</v>
      </c>
      <c r="E22" s="81">
        <f t="shared" si="1"/>
        <v>105.37622999999999</v>
      </c>
      <c r="F22" s="194">
        <v>124.8</v>
      </c>
      <c r="G22" s="119">
        <v>13.15</v>
      </c>
      <c r="H22" s="194">
        <v>112.17</v>
      </c>
      <c r="I22" s="119">
        <v>12.33</v>
      </c>
      <c r="J22" s="194">
        <v>115.24</v>
      </c>
      <c r="K22" s="119">
        <v>12.4</v>
      </c>
      <c r="L22" s="194" t="s">
        <v>115</v>
      </c>
      <c r="M22" s="128"/>
      <c r="N22" s="286">
        <v>56.3</v>
      </c>
      <c r="O22" s="287">
        <v>42.3515</v>
      </c>
      <c r="P22" s="287">
        <v>185.98</v>
      </c>
      <c r="Q22" s="287">
        <v>13.9485</v>
      </c>
      <c r="R22" s="287">
        <v>0.075</v>
      </c>
      <c r="S22" s="228">
        <v>0.40190752696314913</v>
      </c>
      <c r="T22" s="291">
        <v>84.15</v>
      </c>
      <c r="U22" s="292">
        <v>72.28200000000001</v>
      </c>
      <c r="V22" s="292">
        <v>158.24</v>
      </c>
      <c r="W22" s="292">
        <v>11.868</v>
      </c>
      <c r="X22" s="292">
        <v>0.075</v>
      </c>
      <c r="Y22" s="228">
        <v>0.6859421712088202</v>
      </c>
      <c r="Z22" s="225">
        <v>76.62</v>
      </c>
      <c r="AA22" s="226">
        <v>66.132</v>
      </c>
      <c r="AB22" s="226">
        <v>139.84</v>
      </c>
      <c r="AC22" s="226">
        <v>10.488</v>
      </c>
      <c r="AD22" s="227">
        <v>0.075</v>
      </c>
      <c r="AE22" s="239">
        <v>0.6275798631247295</v>
      </c>
      <c r="AF22" s="225">
        <v>98.45</v>
      </c>
      <c r="AG22" s="226">
        <v>86.72075000000001</v>
      </c>
      <c r="AH22" s="226">
        <v>156.39</v>
      </c>
      <c r="AI22" s="226">
        <v>11.729249999999999</v>
      </c>
      <c r="AJ22" s="227">
        <v>0.075</v>
      </c>
      <c r="AK22" s="228">
        <v>0.822963110371286</v>
      </c>
      <c r="AL22" s="98">
        <v>89.84</v>
      </c>
      <c r="AM22" s="221">
        <v>77.756</v>
      </c>
      <c r="AN22" s="233">
        <v>161.12</v>
      </c>
      <c r="AO22" s="233">
        <v>12.084</v>
      </c>
      <c r="AP22" s="234">
        <v>0.075</v>
      </c>
      <c r="AQ22" s="256">
        <v>0.737889370306757</v>
      </c>
      <c r="AR22" s="265">
        <v>75.85</v>
      </c>
      <c r="AS22" s="237">
        <v>64.98925</v>
      </c>
      <c r="AT22" s="237">
        <v>144.81</v>
      </c>
      <c r="AU22" s="237">
        <v>10.86075</v>
      </c>
      <c r="AV22" s="238">
        <v>0.075</v>
      </c>
      <c r="AW22" s="228">
        <v>0.61673538709821</v>
      </c>
      <c r="AX22" s="286">
        <v>64.27</v>
      </c>
      <c r="AY22" s="287">
        <v>52.60225</v>
      </c>
      <c r="AZ22" s="287">
        <v>155.57</v>
      </c>
      <c r="BA22" s="287">
        <v>11.66775</v>
      </c>
      <c r="BB22" s="287">
        <v>0.075</v>
      </c>
      <c r="BC22" s="239">
        <v>0.499185157791278</v>
      </c>
      <c r="BD22" s="270">
        <f t="shared" si="2"/>
        <v>0.6274575124091756</v>
      </c>
    </row>
    <row r="23" spans="1:56" ht="12.75" hidden="1">
      <c r="A23" s="221" t="s">
        <v>178</v>
      </c>
      <c r="B23" s="171">
        <v>2571.1</v>
      </c>
      <c r="C23" s="171">
        <v>633.9</v>
      </c>
      <c r="D23" s="208">
        <f t="shared" si="0"/>
        <v>3205</v>
      </c>
      <c r="E23" s="108">
        <f t="shared" si="1"/>
        <v>119.5465</v>
      </c>
      <c r="F23" s="194">
        <v>228.93333333333337</v>
      </c>
      <c r="G23" s="119">
        <v>11.25</v>
      </c>
      <c r="H23" s="194">
        <v>266.04</v>
      </c>
      <c r="I23" s="119">
        <v>12.97</v>
      </c>
      <c r="J23" s="194">
        <v>220.4</v>
      </c>
      <c r="K23" s="119">
        <v>11.33</v>
      </c>
      <c r="L23" s="194">
        <v>263.87</v>
      </c>
      <c r="M23" s="128">
        <v>14.51</v>
      </c>
      <c r="N23" s="286">
        <v>63.49</v>
      </c>
      <c r="O23" s="287">
        <v>41.706250000000004</v>
      </c>
      <c r="P23" s="287">
        <v>290.45</v>
      </c>
      <c r="Q23" s="287">
        <v>21.783749999999998</v>
      </c>
      <c r="R23" s="287">
        <v>0.075</v>
      </c>
      <c r="S23" s="228">
        <v>0.34887052318553874</v>
      </c>
      <c r="T23" s="291">
        <v>104.53</v>
      </c>
      <c r="U23" s="292">
        <v>84.34375</v>
      </c>
      <c r="V23" s="292">
        <v>269.15</v>
      </c>
      <c r="W23" s="292">
        <v>20.186249999999998</v>
      </c>
      <c r="X23" s="292">
        <v>0.075</v>
      </c>
      <c r="Y23" s="228">
        <v>0.7055309022012355</v>
      </c>
      <c r="Z23" s="225">
        <v>111.64</v>
      </c>
      <c r="AA23" s="226">
        <v>93.7105</v>
      </c>
      <c r="AB23" s="226">
        <v>239.06</v>
      </c>
      <c r="AC23" s="226">
        <v>17.9295</v>
      </c>
      <c r="AD23" s="227">
        <v>0.075</v>
      </c>
      <c r="AE23" s="239">
        <v>0.7838832588156073</v>
      </c>
      <c r="AF23" s="225">
        <v>134.76</v>
      </c>
      <c r="AG23" s="226">
        <v>113.829</v>
      </c>
      <c r="AH23" s="226">
        <v>279.08</v>
      </c>
      <c r="AI23" s="226">
        <v>20.930999999999997</v>
      </c>
      <c r="AJ23" s="227">
        <v>0.075</v>
      </c>
      <c r="AK23" s="228">
        <v>0.9521734220575258</v>
      </c>
      <c r="AL23" s="98">
        <v>124.47</v>
      </c>
      <c r="AM23" s="221">
        <v>101.022</v>
      </c>
      <c r="AN23" s="233">
        <v>312.64</v>
      </c>
      <c r="AO23" s="233">
        <v>23.447999999999997</v>
      </c>
      <c r="AP23" s="234">
        <v>0.075</v>
      </c>
      <c r="AQ23" s="256">
        <v>0.8450435604555551</v>
      </c>
      <c r="AR23" s="265">
        <v>94.94</v>
      </c>
      <c r="AS23" s="237">
        <v>72.5615</v>
      </c>
      <c r="AT23" s="237">
        <v>298.38</v>
      </c>
      <c r="AU23" s="237">
        <v>22.3785</v>
      </c>
      <c r="AV23" s="238">
        <v>0.075</v>
      </c>
      <c r="AW23" s="228">
        <v>0.6069730188671354</v>
      </c>
      <c r="AX23" s="286">
        <v>77.4</v>
      </c>
      <c r="AY23" s="287">
        <v>52.857000000000006</v>
      </c>
      <c r="AZ23" s="287">
        <v>327.24</v>
      </c>
      <c r="BA23" s="287">
        <v>24.543</v>
      </c>
      <c r="BB23" s="287">
        <v>0.075</v>
      </c>
      <c r="BC23" s="239">
        <v>0.44214594321038264</v>
      </c>
      <c r="BD23" s="270">
        <f t="shared" si="2"/>
        <v>0.6692315183989972</v>
      </c>
    </row>
    <row r="24" spans="1:56" ht="12.75" hidden="1">
      <c r="A24" s="221" t="s">
        <v>179</v>
      </c>
      <c r="B24" s="163">
        <v>2382.7</v>
      </c>
      <c r="C24" s="163">
        <v>1078.1</v>
      </c>
      <c r="D24" s="204">
        <f t="shared" si="0"/>
        <v>3460.7999999999997</v>
      </c>
      <c r="E24" s="81">
        <f t="shared" si="1"/>
        <v>129.08784</v>
      </c>
      <c r="F24" s="194">
        <v>307.46666666666664</v>
      </c>
      <c r="G24" s="119">
        <v>15.8</v>
      </c>
      <c r="H24" s="194">
        <v>289.91</v>
      </c>
      <c r="I24" s="119">
        <v>15.48</v>
      </c>
      <c r="J24" s="194">
        <v>228.63</v>
      </c>
      <c r="K24" s="119">
        <v>17.85</v>
      </c>
      <c r="L24" s="194" t="s">
        <v>115</v>
      </c>
      <c r="M24" s="128"/>
      <c r="N24" s="286">
        <v>65.22</v>
      </c>
      <c r="O24" s="287">
        <v>50.56</v>
      </c>
      <c r="P24" s="287">
        <v>258.28</v>
      </c>
      <c r="Q24" s="287">
        <v>14.66</v>
      </c>
      <c r="R24" s="287">
        <v>0.056760105312064435</v>
      </c>
      <c r="S24" s="228">
        <v>0.39167128367784293</v>
      </c>
      <c r="T24" s="291">
        <v>111.14</v>
      </c>
      <c r="U24" s="292">
        <v>95.6</v>
      </c>
      <c r="V24" s="292">
        <v>241.65</v>
      </c>
      <c r="W24" s="292">
        <v>15.54</v>
      </c>
      <c r="X24" s="292">
        <v>0.06430788330229671</v>
      </c>
      <c r="Y24" s="228">
        <v>0.740580987333896</v>
      </c>
      <c r="Z24" s="225">
        <v>103.16</v>
      </c>
      <c r="AA24" s="226">
        <v>87.14</v>
      </c>
      <c r="AB24" s="226">
        <v>244.75</v>
      </c>
      <c r="AC24" s="226">
        <v>16.02</v>
      </c>
      <c r="AD24" s="227">
        <v>0.06545454545454546</v>
      </c>
      <c r="AE24" s="239">
        <v>0.6750442179526747</v>
      </c>
      <c r="AF24" s="225">
        <v>134.15</v>
      </c>
      <c r="AG24" s="226">
        <v>117.15</v>
      </c>
      <c r="AH24" s="226">
        <v>236.41</v>
      </c>
      <c r="AI24" s="226">
        <v>17</v>
      </c>
      <c r="AJ24" s="227">
        <v>0.07190897170170467</v>
      </c>
      <c r="AK24" s="228">
        <v>0.9075215760059198</v>
      </c>
      <c r="AL24" s="98">
        <v>124.05</v>
      </c>
      <c r="AM24" s="221">
        <v>107.33</v>
      </c>
      <c r="AN24" s="233">
        <v>242.56</v>
      </c>
      <c r="AO24" s="233">
        <v>16.72</v>
      </c>
      <c r="AP24" s="234">
        <v>0.06893139841688654</v>
      </c>
      <c r="AQ24" s="256">
        <v>0.8314493448801994</v>
      </c>
      <c r="AR24" s="265">
        <v>95.57</v>
      </c>
      <c r="AS24" s="237">
        <v>79</v>
      </c>
      <c r="AT24" s="237">
        <v>257.44</v>
      </c>
      <c r="AU24" s="237">
        <v>16.57</v>
      </c>
      <c r="AV24" s="238">
        <v>0.06436451211932878</v>
      </c>
      <c r="AW24" s="228">
        <v>0.6119863807466296</v>
      </c>
      <c r="AX24" s="286">
        <v>78.43</v>
      </c>
      <c r="AY24" s="287">
        <v>61.53000000000001</v>
      </c>
      <c r="AZ24" s="287">
        <v>288.08</v>
      </c>
      <c r="BA24" s="287">
        <v>16.9</v>
      </c>
      <c r="BB24" s="287">
        <v>0.058664259927797835</v>
      </c>
      <c r="BC24" s="239">
        <v>0.47665217730810283</v>
      </c>
      <c r="BD24" s="270">
        <f t="shared" si="2"/>
        <v>0.6621294239864665</v>
      </c>
    </row>
    <row r="25" spans="1:56" ht="12.75" hidden="1">
      <c r="A25" s="221" t="s">
        <v>180</v>
      </c>
      <c r="B25" s="163">
        <v>2012.2</v>
      </c>
      <c r="C25" s="163">
        <v>30.3</v>
      </c>
      <c r="D25" s="205">
        <f t="shared" si="0"/>
        <v>2042.5</v>
      </c>
      <c r="E25" s="81">
        <f t="shared" si="1"/>
        <v>76.18525</v>
      </c>
      <c r="F25" s="194">
        <v>220.66666666666669</v>
      </c>
      <c r="G25" s="119">
        <v>13.78</v>
      </c>
      <c r="H25" s="194">
        <v>252.36</v>
      </c>
      <c r="I25" s="119">
        <v>12.6</v>
      </c>
      <c r="J25" s="194">
        <v>224.43</v>
      </c>
      <c r="K25" s="119">
        <v>11.84</v>
      </c>
      <c r="L25" s="194" t="s">
        <v>115</v>
      </c>
      <c r="M25" s="128"/>
      <c r="N25" s="286">
        <v>46.65</v>
      </c>
      <c r="O25" s="287">
        <v>35.01</v>
      </c>
      <c r="P25" s="287">
        <v>209.16</v>
      </c>
      <c r="Q25" s="287">
        <v>11.64</v>
      </c>
      <c r="R25" s="287">
        <v>0.05565117613310385</v>
      </c>
      <c r="S25" s="228">
        <v>0.4596052777021469</v>
      </c>
      <c r="T25" s="291">
        <v>78.86</v>
      </c>
      <c r="U25" s="292">
        <v>66.61</v>
      </c>
      <c r="V25" s="292">
        <v>194.3</v>
      </c>
      <c r="W25" s="292">
        <v>12.25</v>
      </c>
      <c r="X25" s="292">
        <v>0.06304683479155944</v>
      </c>
      <c r="Y25" s="228">
        <v>0.8744446600325623</v>
      </c>
      <c r="Z25" s="225">
        <v>74.22</v>
      </c>
      <c r="AA25" s="226">
        <v>62.629999999999995</v>
      </c>
      <c r="AB25" s="226">
        <v>180.66</v>
      </c>
      <c r="AC25" s="226">
        <v>11.59</v>
      </c>
      <c r="AD25" s="227">
        <v>0.06415365880659803</v>
      </c>
      <c r="AE25" s="239">
        <v>0.8221959023846175</v>
      </c>
      <c r="AF25" s="225">
        <v>93.39</v>
      </c>
      <c r="AG25" s="226">
        <v>79.59</v>
      </c>
      <c r="AH25" s="226">
        <v>195.63</v>
      </c>
      <c r="AI25" s="226">
        <v>13.8</v>
      </c>
      <c r="AJ25" s="227">
        <v>0.07054132801717529</v>
      </c>
      <c r="AK25" s="228">
        <v>1.0448438746733468</v>
      </c>
      <c r="AL25" s="98">
        <v>87.63</v>
      </c>
      <c r="AM25" s="221">
        <v>73.99</v>
      </c>
      <c r="AN25" s="233">
        <v>201.99</v>
      </c>
      <c r="AO25" s="233">
        <v>13.64</v>
      </c>
      <c r="AP25" s="234">
        <v>0.06752809545026982</v>
      </c>
      <c r="AQ25" s="256">
        <v>0.9713280347666909</v>
      </c>
      <c r="AR25" s="265">
        <v>73.81</v>
      </c>
      <c r="AS25" s="237">
        <v>61.940000000000005</v>
      </c>
      <c r="AT25" s="237">
        <v>187.17</v>
      </c>
      <c r="AU25" s="237">
        <v>11.87</v>
      </c>
      <c r="AV25" s="238">
        <v>0.06341828284447294</v>
      </c>
      <c r="AW25" s="228">
        <v>0.8131377006818332</v>
      </c>
      <c r="AX25" s="286">
        <v>62.67</v>
      </c>
      <c r="AY25" s="287">
        <v>50.09</v>
      </c>
      <c r="AZ25" s="287">
        <v>218.12</v>
      </c>
      <c r="BA25" s="287">
        <v>12.58</v>
      </c>
      <c r="BB25" s="287">
        <v>0.05767467449110581</v>
      </c>
      <c r="BC25" s="239">
        <v>0.6575729323079275</v>
      </c>
      <c r="BD25" s="270">
        <f t="shared" si="2"/>
        <v>0.8061611975070179</v>
      </c>
    </row>
    <row r="26" spans="1:56" ht="12.75" hidden="1">
      <c r="A26" s="221" t="s">
        <v>247</v>
      </c>
      <c r="B26" s="163">
        <v>2056.1</v>
      </c>
      <c r="C26" s="163">
        <v>409.6</v>
      </c>
      <c r="D26" s="204">
        <f t="shared" si="0"/>
        <v>2465.7</v>
      </c>
      <c r="E26" s="81">
        <f t="shared" si="1"/>
        <v>91.97061</v>
      </c>
      <c r="F26" s="200">
        <v>293.6</v>
      </c>
      <c r="G26" s="136">
        <v>27.4</v>
      </c>
      <c r="H26" s="200">
        <v>291.52</v>
      </c>
      <c r="I26" s="136">
        <v>26.72</v>
      </c>
      <c r="J26" s="194">
        <v>234.09</v>
      </c>
      <c r="K26" s="119">
        <v>23.96</v>
      </c>
      <c r="L26" s="194">
        <v>257.41</v>
      </c>
      <c r="M26" s="128">
        <v>26.36</v>
      </c>
      <c r="N26" s="286">
        <v>56.05</v>
      </c>
      <c r="O26" s="287">
        <v>36.61</v>
      </c>
      <c r="P26" s="287">
        <v>145.42</v>
      </c>
      <c r="Q26" s="287">
        <v>19.44</v>
      </c>
      <c r="R26" s="287">
        <v>0.1336817494154862</v>
      </c>
      <c r="S26" s="228">
        <v>0.3980619460934314</v>
      </c>
      <c r="T26" s="291">
        <v>90.07</v>
      </c>
      <c r="U26" s="292">
        <v>69.28999999999999</v>
      </c>
      <c r="V26" s="292">
        <v>96.51</v>
      </c>
      <c r="W26" s="292">
        <v>20.78</v>
      </c>
      <c r="X26" s="292">
        <v>0.21531447518391877</v>
      </c>
      <c r="Y26" s="228">
        <v>0.7533928501724627</v>
      </c>
      <c r="Z26" s="225">
        <v>83.85</v>
      </c>
      <c r="AA26" s="226">
        <v>64.97999999999999</v>
      </c>
      <c r="AB26" s="226">
        <v>87.86</v>
      </c>
      <c r="AC26" s="226">
        <v>18.87</v>
      </c>
      <c r="AD26" s="227">
        <v>0.2147735033007057</v>
      </c>
      <c r="AE26" s="239">
        <v>0.7065300534594692</v>
      </c>
      <c r="AF26" s="225">
        <v>105.78</v>
      </c>
      <c r="AG26" s="226">
        <v>83.48</v>
      </c>
      <c r="AH26" s="226">
        <v>77.34</v>
      </c>
      <c r="AI26" s="226">
        <v>22.3</v>
      </c>
      <c r="AJ26" s="227">
        <v>0.28833721230928366</v>
      </c>
      <c r="AK26" s="228">
        <v>0.9076812690488844</v>
      </c>
      <c r="AL26" s="98">
        <v>99.18</v>
      </c>
      <c r="AM26" s="221">
        <v>77.36000000000001</v>
      </c>
      <c r="AN26" s="233">
        <v>97.14</v>
      </c>
      <c r="AO26" s="233">
        <v>21.82</v>
      </c>
      <c r="AP26" s="234">
        <v>0.22462425365451924</v>
      </c>
      <c r="AQ26" s="256">
        <v>0.8411382723241698</v>
      </c>
      <c r="AR26" s="265">
        <v>81.62</v>
      </c>
      <c r="AS26" s="237">
        <v>62.99000000000001</v>
      </c>
      <c r="AT26" s="237">
        <v>89.02</v>
      </c>
      <c r="AU26" s="237">
        <v>18.63</v>
      </c>
      <c r="AV26" s="238">
        <v>0.20927881374971916</v>
      </c>
      <c r="AW26" s="228">
        <v>0.6848927064852567</v>
      </c>
      <c r="AX26" s="286">
        <v>67.29</v>
      </c>
      <c r="AY26" s="287">
        <v>49.57000000000001</v>
      </c>
      <c r="AZ26" s="287">
        <v>123.81</v>
      </c>
      <c r="BA26" s="287">
        <v>17.72</v>
      </c>
      <c r="BB26" s="287">
        <v>0.14312252645182133</v>
      </c>
      <c r="BC26" s="239">
        <v>0.538976527392827</v>
      </c>
      <c r="BD26" s="270">
        <f t="shared" si="2"/>
        <v>0.6900962321395002</v>
      </c>
    </row>
    <row r="27" spans="1:56" ht="12.75" hidden="1">
      <c r="A27" s="221" t="s">
        <v>181</v>
      </c>
      <c r="B27" s="163">
        <v>2664.7</v>
      </c>
      <c r="C27" s="163">
        <v>567.5</v>
      </c>
      <c r="D27" s="206">
        <f t="shared" si="0"/>
        <v>3232.2</v>
      </c>
      <c r="E27" s="81">
        <f t="shared" si="1"/>
        <v>120.56106</v>
      </c>
      <c r="F27" s="194">
        <v>239.4666666666667</v>
      </c>
      <c r="G27" s="119">
        <v>15.52</v>
      </c>
      <c r="H27" s="194">
        <v>258.78</v>
      </c>
      <c r="I27" s="119">
        <v>14.45</v>
      </c>
      <c r="J27" s="194">
        <v>234.13</v>
      </c>
      <c r="K27" s="119">
        <v>13.04</v>
      </c>
      <c r="L27" s="194">
        <v>283.99</v>
      </c>
      <c r="M27" s="128">
        <v>15.59</v>
      </c>
      <c r="N27" s="286">
        <v>73.98</v>
      </c>
      <c r="O27" s="287">
        <v>62.93000000000001</v>
      </c>
      <c r="P27" s="287">
        <v>191.44</v>
      </c>
      <c r="Q27" s="287">
        <v>11.05</v>
      </c>
      <c r="R27" s="287">
        <v>0.05772043460091935</v>
      </c>
      <c r="S27" s="228">
        <v>0.5219761670974028</v>
      </c>
      <c r="T27" s="291">
        <v>125.69</v>
      </c>
      <c r="U27" s="292">
        <v>108.53999999999999</v>
      </c>
      <c r="V27" s="292">
        <v>268.84</v>
      </c>
      <c r="W27" s="292">
        <v>17.15</v>
      </c>
      <c r="X27" s="292">
        <v>0.06379259038833507</v>
      </c>
      <c r="Y27" s="228">
        <v>0.9002906908748147</v>
      </c>
      <c r="Z27" s="225">
        <v>128.57</v>
      </c>
      <c r="AA27" s="226">
        <v>112.8</v>
      </c>
      <c r="AB27" s="226">
        <v>242.35</v>
      </c>
      <c r="AC27" s="226">
        <v>15.77</v>
      </c>
      <c r="AD27" s="227">
        <v>0.06507117804827728</v>
      </c>
      <c r="AE27" s="239">
        <v>0.9356254830539811</v>
      </c>
      <c r="AF27" s="225">
        <v>158.91</v>
      </c>
      <c r="AG27" s="226">
        <v>141.19</v>
      </c>
      <c r="AH27" s="226">
        <v>249.97</v>
      </c>
      <c r="AI27" s="226">
        <v>17.72</v>
      </c>
      <c r="AJ27" s="227">
        <v>0.07088850662079449</v>
      </c>
      <c r="AK27" s="228">
        <v>1.1711078187268757</v>
      </c>
      <c r="AL27" s="98">
        <v>136.25</v>
      </c>
      <c r="AM27" s="221">
        <v>119.34</v>
      </c>
      <c r="AN27" s="233">
        <v>247.1</v>
      </c>
      <c r="AO27" s="233">
        <v>16.91</v>
      </c>
      <c r="AP27" s="234">
        <v>0.06843383245649534</v>
      </c>
      <c r="AQ27" s="256">
        <v>0.9898718541459407</v>
      </c>
      <c r="AR27" s="265">
        <v>112.85</v>
      </c>
      <c r="AS27" s="237">
        <v>97.19</v>
      </c>
      <c r="AT27" s="237">
        <v>244.96</v>
      </c>
      <c r="AU27" s="237">
        <v>15.66</v>
      </c>
      <c r="AV27" s="238">
        <v>0.06392880470280862</v>
      </c>
      <c r="AW27" s="228">
        <v>0.8061475239185854</v>
      </c>
      <c r="AX27" s="286">
        <v>87.16</v>
      </c>
      <c r="AY27" s="287">
        <v>70.62</v>
      </c>
      <c r="AZ27" s="287">
        <v>284.69</v>
      </c>
      <c r="BA27" s="287">
        <v>16.54</v>
      </c>
      <c r="BB27" s="287">
        <v>0.05809828234219677</v>
      </c>
      <c r="BC27" s="239">
        <v>0.5857612731673063</v>
      </c>
      <c r="BD27" s="270">
        <f t="shared" si="2"/>
        <v>0.8443972587121296</v>
      </c>
    </row>
    <row r="28" spans="1:56" ht="12.75" hidden="1">
      <c r="A28" s="221" t="s">
        <v>63</v>
      </c>
      <c r="B28" s="163">
        <v>3074.3</v>
      </c>
      <c r="C28" s="163">
        <v>2674.4</v>
      </c>
      <c r="D28" s="206">
        <f t="shared" si="0"/>
        <v>5748.700000000001</v>
      </c>
      <c r="E28" s="81">
        <f t="shared" si="1"/>
        <v>214.42651000000004</v>
      </c>
      <c r="F28" s="194">
        <v>599.3333333333334</v>
      </c>
      <c r="G28" s="119">
        <v>25.89</v>
      </c>
      <c r="H28" s="194">
        <v>496.02</v>
      </c>
      <c r="I28" s="119">
        <v>21.42</v>
      </c>
      <c r="J28" s="194">
        <v>405.69</v>
      </c>
      <c r="K28" s="119">
        <v>17.46</v>
      </c>
      <c r="L28" s="194">
        <v>452.42</v>
      </c>
      <c r="M28" s="128">
        <v>22.09</v>
      </c>
      <c r="N28" s="286">
        <v>97.01</v>
      </c>
      <c r="O28" s="287">
        <v>61.93475000000001</v>
      </c>
      <c r="P28" s="287">
        <v>467.67</v>
      </c>
      <c r="Q28" s="287">
        <v>35.07525</v>
      </c>
      <c r="R28" s="227">
        <v>0.075</v>
      </c>
      <c r="S28" s="228">
        <v>0.2888390525966216</v>
      </c>
      <c r="T28" s="291">
        <v>179.48</v>
      </c>
      <c r="U28" s="292">
        <v>141.60424999999998</v>
      </c>
      <c r="V28" s="292">
        <v>505.01</v>
      </c>
      <c r="W28" s="292">
        <v>37.87575</v>
      </c>
      <c r="X28" s="292">
        <v>0.075</v>
      </c>
      <c r="Y28" s="228">
        <v>0.6603859289599966</v>
      </c>
      <c r="Z28" s="225">
        <v>172.74</v>
      </c>
      <c r="AA28" s="226">
        <v>136.41750000000002</v>
      </c>
      <c r="AB28" s="226">
        <v>484.3</v>
      </c>
      <c r="AC28" s="226">
        <v>36.3225</v>
      </c>
      <c r="AD28" s="227">
        <v>0.075</v>
      </c>
      <c r="AE28" s="239">
        <v>0.6361969888891071</v>
      </c>
      <c r="AF28" s="225">
        <v>218.45</v>
      </c>
      <c r="AG28" s="226">
        <v>180.66649999999998</v>
      </c>
      <c r="AH28" s="226">
        <v>503.78</v>
      </c>
      <c r="AI28" s="226">
        <v>37.7835</v>
      </c>
      <c r="AJ28" s="227">
        <v>0.075</v>
      </c>
      <c r="AK28" s="228">
        <v>0.8425567342396236</v>
      </c>
      <c r="AL28" s="98">
        <v>197.7</v>
      </c>
      <c r="AM28" s="221">
        <v>160.75199999999998</v>
      </c>
      <c r="AN28" s="233">
        <v>492.64</v>
      </c>
      <c r="AO28" s="233">
        <v>36.948</v>
      </c>
      <c r="AP28" s="234">
        <v>0.075</v>
      </c>
      <c r="AQ28" s="256">
        <v>0.7496834230058588</v>
      </c>
      <c r="AR28" s="265">
        <v>152.4</v>
      </c>
      <c r="AS28" s="237">
        <v>117.351</v>
      </c>
      <c r="AT28" s="237">
        <v>467.32</v>
      </c>
      <c r="AU28" s="237">
        <v>35.049</v>
      </c>
      <c r="AV28" s="238">
        <v>0.075</v>
      </c>
      <c r="AW28" s="228">
        <v>0.5472784125432999</v>
      </c>
      <c r="AX28" s="286">
        <v>104.06</v>
      </c>
      <c r="AY28" s="287">
        <v>66.6395</v>
      </c>
      <c r="AZ28" s="287">
        <v>498.94</v>
      </c>
      <c r="BA28" s="287">
        <v>37.4205</v>
      </c>
      <c r="BB28" s="287">
        <v>0.075</v>
      </c>
      <c r="BC28" s="239">
        <v>0.3107801362807239</v>
      </c>
      <c r="BD28" s="270">
        <f t="shared" si="2"/>
        <v>0.5765315252164616</v>
      </c>
    </row>
    <row r="29" spans="1:56" ht="12.75" hidden="1">
      <c r="A29" s="221" t="s">
        <v>183</v>
      </c>
      <c r="B29" s="163">
        <v>4864.5</v>
      </c>
      <c r="C29" s="163">
        <v>0</v>
      </c>
      <c r="D29" s="204">
        <f t="shared" si="0"/>
        <v>4864.5</v>
      </c>
      <c r="E29" s="81">
        <f t="shared" si="1"/>
        <v>181.44585</v>
      </c>
      <c r="F29" s="200">
        <v>388.4</v>
      </c>
      <c r="G29" s="136">
        <v>33.63</v>
      </c>
      <c r="H29" s="200">
        <v>333.16</v>
      </c>
      <c r="I29" s="136">
        <v>31.34</v>
      </c>
      <c r="J29" s="194">
        <v>315.38</v>
      </c>
      <c r="K29" s="119">
        <v>29.42</v>
      </c>
      <c r="L29" s="194">
        <v>385.53</v>
      </c>
      <c r="M29" s="128">
        <v>32.85</v>
      </c>
      <c r="N29" s="286">
        <v>106.89</v>
      </c>
      <c r="O29" s="287">
        <v>74.18</v>
      </c>
      <c r="P29" s="287">
        <v>276.94</v>
      </c>
      <c r="Q29" s="287">
        <v>32.71</v>
      </c>
      <c r="R29" s="287">
        <v>0.11811222647504875</v>
      </c>
      <c r="S29" s="228">
        <v>0.40882720657430305</v>
      </c>
      <c r="T29" s="291">
        <v>165.15</v>
      </c>
      <c r="U29" s="292">
        <v>129.25</v>
      </c>
      <c r="V29" s="292">
        <v>320.59</v>
      </c>
      <c r="W29" s="292">
        <v>35.9</v>
      </c>
      <c r="X29" s="292">
        <v>0.11198103496678001</v>
      </c>
      <c r="Y29" s="228">
        <v>0.7123337348305293</v>
      </c>
      <c r="Z29" s="225">
        <v>157.88</v>
      </c>
      <c r="AA29" s="226">
        <v>122.91</v>
      </c>
      <c r="AB29" s="226">
        <v>275.19</v>
      </c>
      <c r="AC29" s="226">
        <v>34.97</v>
      </c>
      <c r="AD29" s="227">
        <v>0.1270758385115738</v>
      </c>
      <c r="AE29" s="239">
        <v>0.6773921806423239</v>
      </c>
      <c r="AF29" s="225">
        <v>203.17</v>
      </c>
      <c r="AG29" s="226">
        <v>159.37</v>
      </c>
      <c r="AH29" s="226">
        <v>302.56</v>
      </c>
      <c r="AI29" s="226">
        <v>43.8</v>
      </c>
      <c r="AJ29" s="227">
        <v>0.14476467477525118</v>
      </c>
      <c r="AK29" s="228">
        <v>0.878333673655253</v>
      </c>
      <c r="AL29" s="98">
        <v>180.76</v>
      </c>
      <c r="AM29" s="221">
        <v>140.54</v>
      </c>
      <c r="AN29" s="233">
        <v>316.92</v>
      </c>
      <c r="AO29" s="233">
        <v>40.22</v>
      </c>
      <c r="AP29" s="234">
        <v>0.12690899911649628</v>
      </c>
      <c r="AQ29" s="256">
        <v>0.7745561554590529</v>
      </c>
      <c r="AR29" s="265">
        <v>147.26</v>
      </c>
      <c r="AS29" s="237">
        <v>112.78</v>
      </c>
      <c r="AT29" s="237">
        <v>310.9</v>
      </c>
      <c r="AU29" s="237">
        <v>34.48</v>
      </c>
      <c r="AV29" s="238">
        <v>0.11090382759729817</v>
      </c>
      <c r="AW29" s="228">
        <v>0.6215628519472889</v>
      </c>
      <c r="AX29" s="286">
        <v>126.48</v>
      </c>
      <c r="AY29" s="287">
        <v>92.66</v>
      </c>
      <c r="AZ29" s="287">
        <v>334.5</v>
      </c>
      <c r="BA29" s="287">
        <v>33.82</v>
      </c>
      <c r="BB29" s="287">
        <v>0.10110612855007474</v>
      </c>
      <c r="BC29" s="239">
        <v>0.5106757746181574</v>
      </c>
      <c r="BD29" s="270">
        <f t="shared" si="2"/>
        <v>0.654811653960987</v>
      </c>
    </row>
    <row r="30" spans="1:56" ht="12.75" hidden="1">
      <c r="A30" s="221" t="s">
        <v>184</v>
      </c>
      <c r="B30" s="163">
        <v>4911</v>
      </c>
      <c r="C30" s="163">
        <v>605.1</v>
      </c>
      <c r="D30" s="204">
        <f t="shared" si="0"/>
        <v>5516.1</v>
      </c>
      <c r="E30" s="81">
        <f t="shared" si="1"/>
        <v>205.75053000000003</v>
      </c>
      <c r="F30" s="194">
        <v>468.6666666666667</v>
      </c>
      <c r="G30" s="119">
        <v>35.6</v>
      </c>
      <c r="H30" s="194">
        <v>411</v>
      </c>
      <c r="I30" s="119">
        <v>32.77</v>
      </c>
      <c r="J30" s="194">
        <v>350.13</v>
      </c>
      <c r="K30" s="119">
        <v>28.37</v>
      </c>
      <c r="L30" s="194">
        <v>405.19</v>
      </c>
      <c r="M30" s="128">
        <v>33.86</v>
      </c>
      <c r="N30" s="286">
        <v>95.86</v>
      </c>
      <c r="O30" s="287">
        <v>63.3</v>
      </c>
      <c r="P30" s="287">
        <v>374.42</v>
      </c>
      <c r="Q30" s="287">
        <v>32.56</v>
      </c>
      <c r="R30" s="287">
        <v>0.08696116660434806</v>
      </c>
      <c r="S30" s="228">
        <v>0.3443411529782083</v>
      </c>
      <c r="T30" s="291">
        <v>158.41</v>
      </c>
      <c r="U30" s="292">
        <v>121.75999999999999</v>
      </c>
      <c r="V30" s="292">
        <v>402.58</v>
      </c>
      <c r="W30" s="292">
        <v>36.65</v>
      </c>
      <c r="X30" s="292">
        <v>0.09103780615033037</v>
      </c>
      <c r="Y30" s="228">
        <v>0.6623535353337541</v>
      </c>
      <c r="Z30" s="225">
        <v>154.28</v>
      </c>
      <c r="AA30" s="226">
        <v>119.13</v>
      </c>
      <c r="AB30" s="226">
        <v>370.9</v>
      </c>
      <c r="AC30" s="226">
        <v>35.15</v>
      </c>
      <c r="AD30" s="227">
        <v>0.09476947964410892</v>
      </c>
      <c r="AE30" s="239">
        <v>0.6480467860078033</v>
      </c>
      <c r="AF30" s="225">
        <v>179.62</v>
      </c>
      <c r="AG30" s="226">
        <v>136.59</v>
      </c>
      <c r="AH30" s="226">
        <v>375.98</v>
      </c>
      <c r="AI30" s="226">
        <v>43.03</v>
      </c>
      <c r="AJ30" s="227">
        <v>0.11444757699877653</v>
      </c>
      <c r="AK30" s="228">
        <v>0.7430261940804656</v>
      </c>
      <c r="AL30" s="98">
        <v>164.42</v>
      </c>
      <c r="AM30" s="221">
        <v>124.54999999999998</v>
      </c>
      <c r="AN30" s="233">
        <v>373.55</v>
      </c>
      <c r="AO30" s="233">
        <v>39.87</v>
      </c>
      <c r="AP30" s="234">
        <v>0.10673269977245348</v>
      </c>
      <c r="AQ30" s="256">
        <v>0.6775306572422722</v>
      </c>
      <c r="AR30" s="265">
        <v>131.9</v>
      </c>
      <c r="AS30" s="237">
        <v>96.99000000000001</v>
      </c>
      <c r="AT30" s="237">
        <v>333.95</v>
      </c>
      <c r="AU30" s="237">
        <v>34.91</v>
      </c>
      <c r="AV30" s="238">
        <v>0.10453660727653839</v>
      </c>
      <c r="AW30" s="228">
        <v>0.5276089798950462</v>
      </c>
      <c r="AX30" s="286">
        <v>104.28</v>
      </c>
      <c r="AY30" s="287">
        <v>68.92</v>
      </c>
      <c r="AZ30" s="287">
        <v>386.4</v>
      </c>
      <c r="BA30" s="287">
        <v>35.36</v>
      </c>
      <c r="BB30" s="287">
        <v>0.09151138716356108</v>
      </c>
      <c r="BC30" s="239">
        <v>0.3749129899408865</v>
      </c>
      <c r="BD30" s="270">
        <f t="shared" si="2"/>
        <v>0.5682600422112051</v>
      </c>
    </row>
    <row r="31" spans="1:56" ht="12.75" hidden="1">
      <c r="A31" s="221" t="s">
        <v>248</v>
      </c>
      <c r="B31" s="163">
        <v>4911</v>
      </c>
      <c r="C31" s="163">
        <v>605.1</v>
      </c>
      <c r="D31" s="204">
        <f t="shared" si="0"/>
        <v>5516.1</v>
      </c>
      <c r="E31" s="81">
        <f t="shared" si="1"/>
        <v>205.75053000000003</v>
      </c>
      <c r="F31" s="194">
        <v>554.8000000000001</v>
      </c>
      <c r="G31" s="119">
        <v>34.29</v>
      </c>
      <c r="H31" s="194">
        <v>391.41</v>
      </c>
      <c r="I31" s="119">
        <v>38.54</v>
      </c>
      <c r="J31" s="194">
        <v>362.36</v>
      </c>
      <c r="K31" s="119">
        <v>36.7</v>
      </c>
      <c r="L31" s="194">
        <v>394.41</v>
      </c>
      <c r="M31" s="128">
        <v>42.71</v>
      </c>
      <c r="N31" s="286">
        <v>122.39</v>
      </c>
      <c r="O31" s="287">
        <v>98.74000000000001</v>
      </c>
      <c r="P31" s="287">
        <v>269.72</v>
      </c>
      <c r="Q31" s="287">
        <v>23.65</v>
      </c>
      <c r="R31" s="287">
        <v>0.08768352365415985</v>
      </c>
      <c r="S31" s="228">
        <v>0.47990155845528076</v>
      </c>
      <c r="T31" s="291">
        <v>199.44</v>
      </c>
      <c r="U31" s="292">
        <v>161.4</v>
      </c>
      <c r="V31" s="292">
        <v>368.99</v>
      </c>
      <c r="W31" s="292">
        <v>38.04</v>
      </c>
      <c r="X31" s="292">
        <v>0.10309222472153716</v>
      </c>
      <c r="Y31" s="228">
        <v>0.7844451239080648</v>
      </c>
      <c r="Z31" s="225">
        <v>194.65</v>
      </c>
      <c r="AA31" s="226">
        <v>159.79000000000002</v>
      </c>
      <c r="AB31" s="226">
        <v>320.73</v>
      </c>
      <c r="AC31" s="226">
        <v>34.86</v>
      </c>
      <c r="AD31" s="227">
        <v>0.10868955195959218</v>
      </c>
      <c r="AE31" s="239">
        <v>0.776620113688164</v>
      </c>
      <c r="AF31" s="225">
        <v>243.95</v>
      </c>
      <c r="AG31" s="226">
        <v>198.29</v>
      </c>
      <c r="AH31" s="226">
        <v>322.05</v>
      </c>
      <c r="AI31" s="226">
        <v>45.66</v>
      </c>
      <c r="AJ31" s="227">
        <v>0.14177922682813227</v>
      </c>
      <c r="AK31" s="228">
        <v>0.9637399232944867</v>
      </c>
      <c r="AL31" s="98">
        <v>204.81</v>
      </c>
      <c r="AM31" s="221">
        <v>164.72</v>
      </c>
      <c r="AN31" s="233">
        <v>359.02</v>
      </c>
      <c r="AO31" s="233">
        <v>40.09</v>
      </c>
      <c r="AP31" s="234">
        <v>0.11166508829591668</v>
      </c>
      <c r="AQ31" s="256">
        <v>0.8005811698273632</v>
      </c>
      <c r="AR31" s="265">
        <v>166.19</v>
      </c>
      <c r="AS31" s="237">
        <v>131.01</v>
      </c>
      <c r="AT31" s="237">
        <v>382.01</v>
      </c>
      <c r="AU31" s="237">
        <v>35.18</v>
      </c>
      <c r="AV31" s="238">
        <v>0.0920918300568048</v>
      </c>
      <c r="AW31" s="228">
        <v>0.6367419806889439</v>
      </c>
      <c r="AX31" s="286">
        <v>142.56</v>
      </c>
      <c r="AY31" s="287">
        <v>108.5</v>
      </c>
      <c r="AZ31" s="287">
        <v>393.8</v>
      </c>
      <c r="BA31" s="287">
        <v>34.06</v>
      </c>
      <c r="BB31" s="287">
        <v>0.08649060436769934</v>
      </c>
      <c r="BC31" s="239">
        <v>0.5273376452541823</v>
      </c>
      <c r="BD31" s="270">
        <f t="shared" si="2"/>
        <v>0.7099096450166407</v>
      </c>
    </row>
    <row r="32" spans="1:56" s="175" customFormat="1" ht="12.75" hidden="1">
      <c r="A32" s="221" t="s">
        <v>68</v>
      </c>
      <c r="B32" s="163">
        <v>3253.8</v>
      </c>
      <c r="C32" s="163">
        <v>0</v>
      </c>
      <c r="D32" s="204">
        <f t="shared" si="0"/>
        <v>3253.8</v>
      </c>
      <c r="E32" s="81">
        <f t="shared" si="1"/>
        <v>121.36674000000001</v>
      </c>
      <c r="F32" s="194">
        <v>186.53333333333333</v>
      </c>
      <c r="G32" s="119">
        <v>18.09</v>
      </c>
      <c r="H32" s="194">
        <v>160.13</v>
      </c>
      <c r="I32" s="119">
        <v>16.67</v>
      </c>
      <c r="J32" s="194">
        <v>162.67</v>
      </c>
      <c r="K32" s="119">
        <v>16.5</v>
      </c>
      <c r="L32" s="194">
        <v>168.89</v>
      </c>
      <c r="M32" s="128">
        <v>19.62</v>
      </c>
      <c r="N32" s="286">
        <v>78.99</v>
      </c>
      <c r="O32" s="287">
        <v>63.99974999999999</v>
      </c>
      <c r="P32" s="287">
        <v>199.87</v>
      </c>
      <c r="Q32" s="287">
        <v>14.99025</v>
      </c>
      <c r="R32" s="287">
        <v>0.075</v>
      </c>
      <c r="S32" s="228">
        <v>0.5273252787378155</v>
      </c>
      <c r="T32" s="291">
        <v>126.36</v>
      </c>
      <c r="U32" s="292">
        <v>109.0305</v>
      </c>
      <c r="V32" s="292">
        <v>231.06</v>
      </c>
      <c r="W32" s="292">
        <v>17.3295</v>
      </c>
      <c r="X32" s="292">
        <v>0.075</v>
      </c>
      <c r="Y32" s="228">
        <v>0.898355678005358</v>
      </c>
      <c r="Z32" s="225">
        <v>116.89</v>
      </c>
      <c r="AA32" s="226">
        <v>100.25875</v>
      </c>
      <c r="AB32" s="226">
        <v>221.75</v>
      </c>
      <c r="AC32" s="226">
        <v>16.631249999999998</v>
      </c>
      <c r="AD32" s="227">
        <v>0.075</v>
      </c>
      <c r="AE32" s="239">
        <v>0.8260809345295095</v>
      </c>
      <c r="AF32" s="225">
        <v>150.02</v>
      </c>
      <c r="AG32" s="226">
        <v>131.3675</v>
      </c>
      <c r="AH32" s="226">
        <v>248.7</v>
      </c>
      <c r="AI32" s="226">
        <v>18.6525</v>
      </c>
      <c r="AJ32" s="227">
        <v>0.075</v>
      </c>
      <c r="AK32" s="228">
        <v>1.0824011586699946</v>
      </c>
      <c r="AL32" s="98">
        <v>134.52</v>
      </c>
      <c r="AM32" s="221">
        <v>115.77225000000001</v>
      </c>
      <c r="AN32" s="233">
        <v>249.97</v>
      </c>
      <c r="AO32" s="233">
        <v>18.74775</v>
      </c>
      <c r="AP32" s="234">
        <v>0.075</v>
      </c>
      <c r="AQ32" s="256">
        <v>0.9539042574596632</v>
      </c>
      <c r="AR32" s="265">
        <v>110.17</v>
      </c>
      <c r="AS32" s="237">
        <v>92.21725</v>
      </c>
      <c r="AT32" s="237">
        <v>239.37</v>
      </c>
      <c r="AU32" s="237">
        <v>17.952749999999998</v>
      </c>
      <c r="AV32" s="238">
        <v>0.075</v>
      </c>
      <c r="AW32" s="228">
        <v>0.7598230783821004</v>
      </c>
      <c r="AX32" s="286"/>
      <c r="AY32" s="287"/>
      <c r="AZ32" s="287"/>
      <c r="BA32" s="287"/>
      <c r="BB32" s="287"/>
      <c r="BC32" s="239"/>
      <c r="BD32" s="270">
        <f t="shared" si="2"/>
        <v>0.8413150642974069</v>
      </c>
    </row>
    <row r="33" spans="1:56" s="175" customFormat="1" ht="12.75" hidden="1">
      <c r="A33" s="221" t="s">
        <v>186</v>
      </c>
      <c r="B33" s="179">
        <v>4659.85</v>
      </c>
      <c r="C33" s="179">
        <v>212</v>
      </c>
      <c r="D33" s="204">
        <f t="shared" si="0"/>
        <v>4871.85</v>
      </c>
      <c r="E33" s="181">
        <f t="shared" si="1"/>
        <v>181.72000500000001</v>
      </c>
      <c r="F33" s="216"/>
      <c r="G33" s="217"/>
      <c r="H33" s="216"/>
      <c r="I33" s="217"/>
      <c r="J33" s="216"/>
      <c r="K33" s="217"/>
      <c r="L33" s="218"/>
      <c r="M33" s="220"/>
      <c r="N33" s="286">
        <v>123.63</v>
      </c>
      <c r="O33" s="287">
        <v>85.34</v>
      </c>
      <c r="P33" s="287">
        <v>332.81</v>
      </c>
      <c r="Q33" s="287">
        <v>38.29</v>
      </c>
      <c r="R33" s="287">
        <v>0.11505062948829663</v>
      </c>
      <c r="S33" s="228">
        <v>0.46962358382061453</v>
      </c>
      <c r="T33" s="291">
        <v>182.92</v>
      </c>
      <c r="U33" s="292">
        <v>142.1</v>
      </c>
      <c r="V33" s="292">
        <v>368.54</v>
      </c>
      <c r="W33" s="292">
        <v>40.82</v>
      </c>
      <c r="X33" s="292">
        <v>0.11076138275356813</v>
      </c>
      <c r="Y33" s="228">
        <v>0.7819722435072571</v>
      </c>
      <c r="Z33" s="225">
        <v>181</v>
      </c>
      <c r="AA33" s="226">
        <v>142</v>
      </c>
      <c r="AB33" s="226">
        <v>337.92</v>
      </c>
      <c r="AC33" s="226">
        <v>39</v>
      </c>
      <c r="AD33" s="227">
        <v>0.11541193181818181</v>
      </c>
      <c r="AE33" s="239">
        <v>0.7814219463619319</v>
      </c>
      <c r="AF33" s="225">
        <v>227.8</v>
      </c>
      <c r="AG33" s="226">
        <v>180.05</v>
      </c>
      <c r="AH33" s="226">
        <v>357.35</v>
      </c>
      <c r="AI33" s="226">
        <v>47.75</v>
      </c>
      <c r="AJ33" s="227">
        <v>0.13362249895060863</v>
      </c>
      <c r="AK33" s="228">
        <v>0.9908100101582101</v>
      </c>
      <c r="AL33" s="98">
        <v>191.06</v>
      </c>
      <c r="AM33" s="221">
        <v>148.07</v>
      </c>
      <c r="AN33" s="233">
        <v>394.1</v>
      </c>
      <c r="AO33" s="233">
        <v>42.99</v>
      </c>
      <c r="AP33" s="234">
        <v>0.10908398883532099</v>
      </c>
      <c r="AQ33" s="256">
        <v>0.8148249830831777</v>
      </c>
      <c r="AR33" s="265">
        <v>136.65</v>
      </c>
      <c r="AS33" s="237">
        <v>101.53</v>
      </c>
      <c r="AT33" s="237">
        <v>383.5</v>
      </c>
      <c r="AU33" s="237">
        <v>35.12</v>
      </c>
      <c r="AV33" s="238">
        <v>0.09157757496740547</v>
      </c>
      <c r="AW33" s="228">
        <v>0.5587166916487812</v>
      </c>
      <c r="AX33" s="286">
        <v>109.87</v>
      </c>
      <c r="AY33" s="287">
        <v>74.18</v>
      </c>
      <c r="AZ33" s="287">
        <v>407.98</v>
      </c>
      <c r="BA33" s="287">
        <v>35.69</v>
      </c>
      <c r="BB33" s="287">
        <v>0.0874797784205108</v>
      </c>
      <c r="BC33" s="239">
        <v>0.40821042240231065</v>
      </c>
      <c r="BD33" s="270">
        <f t="shared" si="2"/>
        <v>0.6865114115688976</v>
      </c>
    </row>
    <row r="34" spans="1:56" ht="12.75" hidden="1">
      <c r="A34" s="221" t="s">
        <v>5</v>
      </c>
      <c r="B34" s="163">
        <v>4456.3</v>
      </c>
      <c r="C34" s="163">
        <v>0</v>
      </c>
      <c r="D34" s="204">
        <f t="shared" si="0"/>
        <v>4456.3</v>
      </c>
      <c r="E34" s="81">
        <f t="shared" si="1"/>
        <v>166.21999</v>
      </c>
      <c r="F34" s="200">
        <v>502.8</v>
      </c>
      <c r="G34" s="136">
        <v>32.25</v>
      </c>
      <c r="H34" s="200">
        <v>503.9</v>
      </c>
      <c r="I34" s="136">
        <v>32.61</v>
      </c>
      <c r="J34" s="194">
        <v>465.79</v>
      </c>
      <c r="K34" s="119">
        <v>28.31</v>
      </c>
      <c r="L34" s="194">
        <v>516.81</v>
      </c>
      <c r="M34" s="128">
        <v>33.7</v>
      </c>
      <c r="N34" s="286">
        <v>85.34</v>
      </c>
      <c r="O34" s="287">
        <v>59.49575</v>
      </c>
      <c r="P34" s="287">
        <v>344.59</v>
      </c>
      <c r="Q34" s="287">
        <v>25.84425</v>
      </c>
      <c r="R34" s="287">
        <v>0.075</v>
      </c>
      <c r="S34" s="228">
        <v>0.3579337840171931</v>
      </c>
      <c r="T34" s="291">
        <v>152.4</v>
      </c>
      <c r="U34" s="292">
        <v>112.58625</v>
      </c>
      <c r="V34" s="292">
        <v>530.85</v>
      </c>
      <c r="W34" s="292">
        <v>39.81375</v>
      </c>
      <c r="X34" s="292">
        <v>0.075</v>
      </c>
      <c r="Y34" s="228">
        <v>0.6773327925239317</v>
      </c>
      <c r="Z34" s="225">
        <v>146.18</v>
      </c>
      <c r="AA34" s="226">
        <v>110.89025000000001</v>
      </c>
      <c r="AB34" s="226">
        <v>470.53</v>
      </c>
      <c r="AC34" s="226">
        <v>35.28975</v>
      </c>
      <c r="AD34" s="227">
        <v>0.075</v>
      </c>
      <c r="AE34" s="239">
        <v>0.6671294469455811</v>
      </c>
      <c r="AF34" s="225">
        <v>184.68</v>
      </c>
      <c r="AG34" s="226">
        <v>145.71</v>
      </c>
      <c r="AH34" s="226">
        <v>519.6</v>
      </c>
      <c r="AI34" s="226">
        <v>38.97</v>
      </c>
      <c r="AJ34" s="227">
        <v>0.075</v>
      </c>
      <c r="AK34" s="228">
        <v>0.876609365696629</v>
      </c>
      <c r="AL34" s="98">
        <v>168.2</v>
      </c>
      <c r="AM34" s="221">
        <v>131.18525</v>
      </c>
      <c r="AN34" s="233">
        <v>493.53</v>
      </c>
      <c r="AO34" s="233">
        <v>37.01475</v>
      </c>
      <c r="AP34" s="234">
        <v>0.075</v>
      </c>
      <c r="AQ34" s="256">
        <v>0.7892266748421776</v>
      </c>
      <c r="AR34" s="265">
        <v>137.33</v>
      </c>
      <c r="AS34" s="237">
        <v>104.59625000000001</v>
      </c>
      <c r="AT34" s="237">
        <v>436.45</v>
      </c>
      <c r="AU34" s="237">
        <v>32.73375</v>
      </c>
      <c r="AV34" s="238">
        <v>0.075</v>
      </c>
      <c r="AW34" s="228">
        <v>0.6292639651825271</v>
      </c>
      <c r="AX34" s="286">
        <v>114.64</v>
      </c>
      <c r="AY34" s="287">
        <v>81.712</v>
      </c>
      <c r="AZ34" s="287">
        <v>439.04</v>
      </c>
      <c r="BA34" s="287">
        <v>32.928</v>
      </c>
      <c r="BB34" s="287">
        <v>0.075</v>
      </c>
      <c r="BC34" s="239">
        <v>0.4915894893267651</v>
      </c>
      <c r="BD34" s="270">
        <f t="shared" si="2"/>
        <v>0.6412979312192578</v>
      </c>
    </row>
    <row r="35" spans="1:56" s="175" customFormat="1" ht="12.75" hidden="1">
      <c r="A35" s="221" t="s">
        <v>187</v>
      </c>
      <c r="B35" s="163">
        <v>4834.6</v>
      </c>
      <c r="C35" s="163">
        <v>0</v>
      </c>
      <c r="D35" s="204">
        <f t="shared" si="0"/>
        <v>4834.6</v>
      </c>
      <c r="E35" s="81">
        <f t="shared" si="1"/>
        <v>180.33058000000003</v>
      </c>
      <c r="F35" s="194">
        <v>312.6666666666667</v>
      </c>
      <c r="G35" s="119">
        <v>36.38</v>
      </c>
      <c r="H35" s="194">
        <v>279.84</v>
      </c>
      <c r="I35" s="119">
        <v>31.71</v>
      </c>
      <c r="J35" s="194">
        <v>265.92</v>
      </c>
      <c r="K35" s="119">
        <v>32.44</v>
      </c>
      <c r="L35" s="194">
        <v>320.59</v>
      </c>
      <c r="M35" s="128">
        <v>39.13</v>
      </c>
      <c r="N35" s="286">
        <v>106.02</v>
      </c>
      <c r="O35" s="287">
        <v>73.42999999999999</v>
      </c>
      <c r="P35" s="287">
        <v>295.62</v>
      </c>
      <c r="Q35" s="287">
        <v>32.59</v>
      </c>
      <c r="R35" s="287">
        <v>0.11024287937216698</v>
      </c>
      <c r="S35" s="317">
        <v>0.4071966052568565</v>
      </c>
      <c r="T35" s="291">
        <v>171.68</v>
      </c>
      <c r="U35" s="292">
        <v>138.93</v>
      </c>
      <c r="V35" s="292">
        <v>330.32</v>
      </c>
      <c r="W35" s="292">
        <v>32.75</v>
      </c>
      <c r="X35" s="292">
        <v>0.0991462823928312</v>
      </c>
      <c r="Y35" s="317">
        <v>0.7704184171092889</v>
      </c>
      <c r="Z35" s="225">
        <v>168.47</v>
      </c>
      <c r="AA35" s="226">
        <v>132.47</v>
      </c>
      <c r="AB35" s="226">
        <v>300.43</v>
      </c>
      <c r="AC35" s="226">
        <v>36</v>
      </c>
      <c r="AD35" s="227">
        <v>0.11982824618047465</v>
      </c>
      <c r="AE35" s="316">
        <v>0.7345953193296444</v>
      </c>
      <c r="AF35" s="225">
        <v>203.72</v>
      </c>
      <c r="AG35" s="226">
        <v>161.87</v>
      </c>
      <c r="AH35" s="226">
        <v>316.5</v>
      </c>
      <c r="AI35" s="226">
        <v>41.85</v>
      </c>
      <c r="AJ35" s="227">
        <v>0.13222748815165877</v>
      </c>
      <c r="AK35" s="317">
        <v>0.89762923182524</v>
      </c>
      <c r="AL35" s="98">
        <v>185.64</v>
      </c>
      <c r="AM35" s="221">
        <v>147.10999999999999</v>
      </c>
      <c r="AN35" s="233">
        <v>323.34</v>
      </c>
      <c r="AO35" s="233">
        <v>38.53</v>
      </c>
      <c r="AP35" s="234">
        <v>0.11916249149502073</v>
      </c>
      <c r="AQ35" s="318">
        <v>0.8157795533070429</v>
      </c>
      <c r="AR35" s="265">
        <v>150.28</v>
      </c>
      <c r="AS35" s="237">
        <v>117.9</v>
      </c>
      <c r="AT35" s="237">
        <v>320.08</v>
      </c>
      <c r="AU35" s="237">
        <v>32.38</v>
      </c>
      <c r="AV35" s="238">
        <v>0.10116220944763811</v>
      </c>
      <c r="AW35" s="317">
        <v>0.6537992613343782</v>
      </c>
      <c r="AX35" s="286">
        <v>123.35</v>
      </c>
      <c r="AY35" s="287">
        <v>90.25</v>
      </c>
      <c r="AZ35" s="287">
        <v>352.63</v>
      </c>
      <c r="BA35" s="287">
        <v>33.1</v>
      </c>
      <c r="BB35" s="287">
        <v>0.0938660919377251</v>
      </c>
      <c r="BC35" s="316">
        <v>0.5004697483920918</v>
      </c>
      <c r="BD35" s="270">
        <f t="shared" si="2"/>
        <v>0.6828411623649348</v>
      </c>
    </row>
    <row r="36" spans="1:56" s="175" customFormat="1" ht="12.75" hidden="1">
      <c r="A36" s="221" t="s">
        <v>188</v>
      </c>
      <c r="B36" s="171">
        <v>1626.8</v>
      </c>
      <c r="C36" s="171">
        <v>0</v>
      </c>
      <c r="D36" s="209">
        <f t="shared" si="0"/>
        <v>1626.8</v>
      </c>
      <c r="E36" s="108">
        <f t="shared" si="1"/>
        <v>60.67964</v>
      </c>
      <c r="F36" s="194">
        <v>245.46666666666667</v>
      </c>
      <c r="G36" s="119">
        <v>15.61</v>
      </c>
      <c r="H36" s="194">
        <v>269.5</v>
      </c>
      <c r="I36" s="119">
        <v>17.05</v>
      </c>
      <c r="J36" s="194">
        <v>187.57</v>
      </c>
      <c r="K36" s="119">
        <v>13.24</v>
      </c>
      <c r="L36" s="194">
        <v>210.72</v>
      </c>
      <c r="M36" s="128">
        <v>14.67</v>
      </c>
      <c r="N36" s="286">
        <v>45.73</v>
      </c>
      <c r="O36" s="287">
        <v>36.9625</v>
      </c>
      <c r="P36" s="287">
        <v>116.9</v>
      </c>
      <c r="Q36" s="287">
        <v>8.7675</v>
      </c>
      <c r="R36" s="287">
        <v>0.075</v>
      </c>
      <c r="S36" s="317">
        <v>0.6091417154089905</v>
      </c>
      <c r="T36" s="291">
        <v>66.51</v>
      </c>
      <c r="U36" s="292">
        <v>52.61625000000001</v>
      </c>
      <c r="V36" s="292">
        <v>185.25</v>
      </c>
      <c r="W36" s="292">
        <v>13.893749999999999</v>
      </c>
      <c r="X36" s="292">
        <v>0.075</v>
      </c>
      <c r="Y36" s="317">
        <v>0.8671153948836876</v>
      </c>
      <c r="Z36" s="225">
        <v>62.16</v>
      </c>
      <c r="AA36" s="226">
        <v>48.64275</v>
      </c>
      <c r="AB36" s="226">
        <v>180.23</v>
      </c>
      <c r="AC36" s="226">
        <v>13.517249999999999</v>
      </c>
      <c r="AD36" s="227">
        <v>0.075</v>
      </c>
      <c r="AE36" s="316">
        <v>0.8016321454774616</v>
      </c>
      <c r="AF36" s="225">
        <v>84.38</v>
      </c>
      <c r="AG36" s="226">
        <v>71.1695</v>
      </c>
      <c r="AH36" s="226">
        <v>176.14</v>
      </c>
      <c r="AI36" s="226">
        <v>13.210499999999998</v>
      </c>
      <c r="AJ36" s="227">
        <v>0.075</v>
      </c>
      <c r="AK36" s="317">
        <v>1.1728728120338223</v>
      </c>
      <c r="AL36" s="98">
        <v>78.63</v>
      </c>
      <c r="AM36" s="221">
        <v>65.8185</v>
      </c>
      <c r="AN36" s="233">
        <v>170.82</v>
      </c>
      <c r="AO36" s="233">
        <v>12.811499999999999</v>
      </c>
      <c r="AP36" s="234">
        <v>0.075</v>
      </c>
      <c r="AQ36" s="318">
        <v>1.0846883732335921</v>
      </c>
      <c r="AR36" s="265">
        <v>66.13</v>
      </c>
      <c r="AS36" s="237">
        <v>53.236</v>
      </c>
      <c r="AT36" s="237">
        <v>171.92</v>
      </c>
      <c r="AU36" s="237">
        <v>12.893999999999998</v>
      </c>
      <c r="AV36" s="238">
        <v>0.075</v>
      </c>
      <c r="AW36" s="317">
        <v>0.8773288701119518</v>
      </c>
      <c r="AX36" s="286">
        <v>55.13</v>
      </c>
      <c r="AY36" s="287">
        <v>40.133750000000006</v>
      </c>
      <c r="AZ36" s="287">
        <v>199.95</v>
      </c>
      <c r="BA36" s="287">
        <v>14.996249999999998</v>
      </c>
      <c r="BB36" s="287">
        <v>0.075</v>
      </c>
      <c r="BC36" s="316">
        <v>0.6614038909921023</v>
      </c>
      <c r="BD36" s="270">
        <f t="shared" si="2"/>
        <v>0.8677404574488011</v>
      </c>
    </row>
    <row r="37" spans="1:56" ht="15" hidden="1">
      <c r="A37" s="221" t="s">
        <v>38</v>
      </c>
      <c r="B37" s="163">
        <v>4471.1</v>
      </c>
      <c r="C37" s="163">
        <v>0</v>
      </c>
      <c r="D37" s="210">
        <v>4471.1</v>
      </c>
      <c r="E37" s="108">
        <f t="shared" si="1"/>
        <v>166.77203</v>
      </c>
      <c r="F37" s="194">
        <v>303.06666666666666</v>
      </c>
      <c r="G37" s="119">
        <v>25.34</v>
      </c>
      <c r="H37" s="194">
        <v>293.05</v>
      </c>
      <c r="I37" s="119">
        <v>24.37</v>
      </c>
      <c r="J37" s="194">
        <v>265.84</v>
      </c>
      <c r="K37" s="119">
        <v>21.89</v>
      </c>
      <c r="L37" s="194">
        <v>298.65</v>
      </c>
      <c r="M37" s="128">
        <v>25.79</v>
      </c>
      <c r="N37" s="286">
        <v>56.56</v>
      </c>
      <c r="O37" s="287">
        <v>35.42875000000001</v>
      </c>
      <c r="P37" s="287">
        <v>281.75</v>
      </c>
      <c r="Q37" s="287">
        <v>21.131249999999998</v>
      </c>
      <c r="R37" s="287">
        <v>0.075</v>
      </c>
      <c r="S37" s="240">
        <v>0.2124382008182068</v>
      </c>
      <c r="T37" s="291">
        <v>115.59</v>
      </c>
      <c r="U37" s="292">
        <v>80.66325</v>
      </c>
      <c r="V37" s="292">
        <v>465.69</v>
      </c>
      <c r="W37" s="292">
        <v>34.92675</v>
      </c>
      <c r="X37" s="292">
        <v>0.075</v>
      </c>
      <c r="Y37" s="240">
        <v>0.48367373114064754</v>
      </c>
      <c r="Z37" s="225">
        <v>127.75</v>
      </c>
      <c r="AA37" s="226">
        <v>99.56575</v>
      </c>
      <c r="AB37" s="226">
        <v>375.79</v>
      </c>
      <c r="AC37" s="226">
        <v>28.184250000000002</v>
      </c>
      <c r="AD37" s="227">
        <v>0.075</v>
      </c>
      <c r="AE37" s="244">
        <v>0.5970170777437919</v>
      </c>
      <c r="AF37" s="225">
        <v>175.78</v>
      </c>
      <c r="AG37" s="241">
        <v>142.53925</v>
      </c>
      <c r="AH37" s="245">
        <v>443.21</v>
      </c>
      <c r="AI37" s="241">
        <v>33.24075</v>
      </c>
      <c r="AJ37" s="241">
        <v>0.075</v>
      </c>
      <c r="AK37" s="240">
        <v>0.8546951788018651</v>
      </c>
      <c r="AL37" s="98">
        <v>166.127</v>
      </c>
      <c r="AM37" s="221">
        <v>133.643</v>
      </c>
      <c r="AN37" s="233">
        <v>433.12</v>
      </c>
      <c r="AO37" s="233">
        <v>32.484</v>
      </c>
      <c r="AP37" s="234">
        <v>0.075</v>
      </c>
      <c r="AQ37" s="256">
        <v>0.8013514016708917</v>
      </c>
      <c r="AR37" s="266">
        <v>100.83</v>
      </c>
      <c r="AS37" s="242">
        <v>71.055</v>
      </c>
      <c r="AT37" s="242">
        <v>397</v>
      </c>
      <c r="AU37" s="242">
        <v>29.775</v>
      </c>
      <c r="AV37" s="243">
        <v>0.075</v>
      </c>
      <c r="AW37" s="240">
        <v>0.42606065297640144</v>
      </c>
      <c r="AX37" s="286">
        <v>102.291</v>
      </c>
      <c r="AY37" s="315">
        <v>73.092</v>
      </c>
      <c r="AZ37" s="315">
        <v>389.32</v>
      </c>
      <c r="BA37" s="315">
        <v>29.198999999999998</v>
      </c>
      <c r="BB37" s="315">
        <v>0.075</v>
      </c>
      <c r="BC37" s="244">
        <v>0.43827493135389667</v>
      </c>
      <c r="BD37" s="270">
        <f t="shared" si="2"/>
        <v>0.5447873106436716</v>
      </c>
    </row>
    <row r="38" spans="1:56" s="175" customFormat="1" ht="12.75" hidden="1">
      <c r="A38" s="221" t="s">
        <v>189</v>
      </c>
      <c r="B38" s="163">
        <v>3758.27</v>
      </c>
      <c r="C38" s="163">
        <v>261.81</v>
      </c>
      <c r="D38" s="211">
        <v>4020.08</v>
      </c>
      <c r="E38" s="108">
        <f t="shared" si="1"/>
        <v>149.948984</v>
      </c>
      <c r="F38" s="194">
        <v>282.53333333333336</v>
      </c>
      <c r="G38" s="119">
        <v>30.31</v>
      </c>
      <c r="H38" s="194">
        <v>269.43</v>
      </c>
      <c r="I38" s="119">
        <v>29.16</v>
      </c>
      <c r="J38" s="194">
        <v>217.99</v>
      </c>
      <c r="K38" s="119">
        <v>26.45</v>
      </c>
      <c r="L38" s="194">
        <v>280.43</v>
      </c>
      <c r="M38" s="128">
        <v>32.68</v>
      </c>
      <c r="N38" s="286">
        <v>77.32</v>
      </c>
      <c r="O38" s="287">
        <v>59.36874999999999</v>
      </c>
      <c r="P38" s="287">
        <v>239.35</v>
      </c>
      <c r="Q38" s="287">
        <v>17.951249999999998</v>
      </c>
      <c r="R38" s="287">
        <v>0.075</v>
      </c>
      <c r="S38" s="228">
        <v>0.39592632384891646</v>
      </c>
      <c r="T38" s="291">
        <v>101.88</v>
      </c>
      <c r="U38" s="292">
        <v>83.469</v>
      </c>
      <c r="V38" s="292">
        <v>245.48</v>
      </c>
      <c r="W38" s="292">
        <v>18.410999999999998</v>
      </c>
      <c r="X38" s="292">
        <v>0.075</v>
      </c>
      <c r="Y38" s="228">
        <v>0.5566493201447766</v>
      </c>
      <c r="Z38" s="225">
        <v>100.48</v>
      </c>
      <c r="AA38" s="226">
        <v>85.83325</v>
      </c>
      <c r="AB38" s="226">
        <v>195.29</v>
      </c>
      <c r="AC38" s="226">
        <v>14.646749999999999</v>
      </c>
      <c r="AD38" s="227">
        <v>0.075</v>
      </c>
      <c r="AE38" s="239">
        <v>0.572416349283167</v>
      </c>
      <c r="AF38" s="225">
        <v>146.57</v>
      </c>
      <c r="AG38" s="246">
        <v>109.031</v>
      </c>
      <c r="AH38" s="247">
        <v>500.52</v>
      </c>
      <c r="AI38" s="246">
        <v>37.538999999999994</v>
      </c>
      <c r="AJ38" s="246">
        <v>0.075</v>
      </c>
      <c r="AK38" s="228">
        <v>0.7271206319077161</v>
      </c>
      <c r="AL38" s="98">
        <v>137.99</v>
      </c>
      <c r="AM38" s="221">
        <v>100.08950000000002</v>
      </c>
      <c r="AN38" s="233">
        <v>505.34</v>
      </c>
      <c r="AO38" s="233">
        <v>37.900499999999994</v>
      </c>
      <c r="AP38" s="234">
        <v>0.075</v>
      </c>
      <c r="AQ38" s="256">
        <v>0.6674903512517298</v>
      </c>
      <c r="AR38" s="265">
        <v>120.39</v>
      </c>
      <c r="AS38" s="237">
        <v>85.61099999999999</v>
      </c>
      <c r="AT38" s="237">
        <v>463.72</v>
      </c>
      <c r="AU38" s="237">
        <v>34.779</v>
      </c>
      <c r="AV38" s="238">
        <v>0.075</v>
      </c>
      <c r="AW38" s="228">
        <v>0.5709341785203426</v>
      </c>
      <c r="AX38" s="286">
        <v>101.86</v>
      </c>
      <c r="AY38" s="246">
        <v>67.65100000000001</v>
      </c>
      <c r="AZ38" s="246">
        <v>456.12</v>
      </c>
      <c r="BA38" s="246">
        <v>34.208999999999996</v>
      </c>
      <c r="BB38" s="246">
        <v>0.075</v>
      </c>
      <c r="BC38" s="239">
        <v>0.4511601092275491</v>
      </c>
      <c r="BD38" s="270">
        <f t="shared" si="2"/>
        <v>0.5630996091691711</v>
      </c>
    </row>
    <row r="39" spans="1:56" s="175" customFormat="1" ht="12.75" hidden="1">
      <c r="A39" s="221" t="s">
        <v>190</v>
      </c>
      <c r="B39" s="171">
        <v>5842.86</v>
      </c>
      <c r="C39" s="171">
        <v>0</v>
      </c>
      <c r="D39" s="211">
        <v>5842.86</v>
      </c>
      <c r="E39" s="108">
        <f t="shared" si="1"/>
        <v>217.93867799999998</v>
      </c>
      <c r="F39" s="194">
        <v>277.46666666666664</v>
      </c>
      <c r="G39" s="119">
        <v>42.1</v>
      </c>
      <c r="H39" s="194">
        <v>296.23</v>
      </c>
      <c r="I39" s="119">
        <v>42.66</v>
      </c>
      <c r="J39" s="194">
        <v>235.52</v>
      </c>
      <c r="K39" s="119">
        <v>37.12</v>
      </c>
      <c r="L39" s="194">
        <v>300.44</v>
      </c>
      <c r="M39" s="128">
        <v>45.42</v>
      </c>
      <c r="N39" s="286">
        <v>106.97</v>
      </c>
      <c r="O39" s="287">
        <v>89.372</v>
      </c>
      <c r="P39" s="287">
        <v>234.64</v>
      </c>
      <c r="Q39" s="287">
        <v>17.598</v>
      </c>
      <c r="R39" s="287">
        <v>0.075</v>
      </c>
      <c r="S39" s="228">
        <v>0.4100786552444812</v>
      </c>
      <c r="T39" s="291">
        <v>156.53</v>
      </c>
      <c r="U39" s="292">
        <v>140.57150000000001</v>
      </c>
      <c r="V39" s="292">
        <v>212.78</v>
      </c>
      <c r="W39" s="292">
        <v>15.958499999999999</v>
      </c>
      <c r="X39" s="292">
        <v>0.075</v>
      </c>
      <c r="Y39" s="228">
        <v>0.6450048302119187</v>
      </c>
      <c r="Z39" s="225">
        <v>145.74</v>
      </c>
      <c r="AA39" s="226">
        <v>127.13475000000001</v>
      </c>
      <c r="AB39" s="226">
        <v>248.07</v>
      </c>
      <c r="AC39" s="226">
        <v>18.605249999999998</v>
      </c>
      <c r="AD39" s="227">
        <v>0.075</v>
      </c>
      <c r="AE39" s="239">
        <v>0.5833510195009993</v>
      </c>
      <c r="AF39" s="225">
        <v>193.86</v>
      </c>
      <c r="AG39" s="246">
        <v>160.11525</v>
      </c>
      <c r="AH39" s="247">
        <v>449.93</v>
      </c>
      <c r="AI39" s="246">
        <v>33.744749999999996</v>
      </c>
      <c r="AJ39" s="246">
        <v>0.075</v>
      </c>
      <c r="AK39" s="228">
        <v>0.7346802846991667</v>
      </c>
      <c r="AL39" s="98">
        <v>183.13</v>
      </c>
      <c r="AM39" s="221">
        <v>152.74975</v>
      </c>
      <c r="AN39" s="233">
        <v>405.07</v>
      </c>
      <c r="AO39" s="233">
        <v>30.380249999999997</v>
      </c>
      <c r="AP39" s="234">
        <v>0.075</v>
      </c>
      <c r="AQ39" s="256">
        <v>0.7008840807963422</v>
      </c>
      <c r="AR39" s="265">
        <v>154.59</v>
      </c>
      <c r="AS39" s="237">
        <v>129.05025</v>
      </c>
      <c r="AT39" s="237">
        <v>340.53</v>
      </c>
      <c r="AU39" s="237">
        <v>25.539749999999998</v>
      </c>
      <c r="AV39" s="238">
        <v>0.075</v>
      </c>
      <c r="AW39" s="228">
        <v>0.5921401890856657</v>
      </c>
      <c r="AX39" s="286">
        <v>121.4</v>
      </c>
      <c r="AY39" s="246">
        <v>93.30350000000001</v>
      </c>
      <c r="AZ39" s="246">
        <v>374.62</v>
      </c>
      <c r="BA39" s="246">
        <v>28.0965</v>
      </c>
      <c r="BB39" s="246">
        <v>0.075</v>
      </c>
      <c r="BC39" s="239">
        <v>0.4281181333035342</v>
      </c>
      <c r="BD39" s="270">
        <f t="shared" si="2"/>
        <v>0.5848938846917298</v>
      </c>
    </row>
    <row r="40" spans="1:56" s="175" customFormat="1" ht="12.75" hidden="1">
      <c r="A40" s="221" t="s">
        <v>132</v>
      </c>
      <c r="B40" s="171">
        <v>2553.8</v>
      </c>
      <c r="C40" s="171">
        <v>631.2</v>
      </c>
      <c r="D40" s="208">
        <f>B40+C40</f>
        <v>3185</v>
      </c>
      <c r="E40" s="108">
        <f t="shared" si="1"/>
        <v>118.8005</v>
      </c>
      <c r="F40" s="194">
        <v>321.33333333333337</v>
      </c>
      <c r="G40" s="119">
        <v>16.45</v>
      </c>
      <c r="H40" s="194">
        <v>332.54</v>
      </c>
      <c r="I40" s="119">
        <v>17.18</v>
      </c>
      <c r="J40" s="194">
        <v>312.25</v>
      </c>
      <c r="K40" s="119">
        <v>15.83</v>
      </c>
      <c r="L40" s="194">
        <v>405.61</v>
      </c>
      <c r="M40" s="128">
        <v>19.44</v>
      </c>
      <c r="N40" s="286">
        <v>72.52</v>
      </c>
      <c r="O40" s="287">
        <v>45.686499999999995</v>
      </c>
      <c r="P40" s="287">
        <v>357.78</v>
      </c>
      <c r="Q40" s="287">
        <v>26.833499999999997</v>
      </c>
      <c r="R40" s="287">
        <v>0.075</v>
      </c>
      <c r="S40" s="228">
        <v>0.273945816933451</v>
      </c>
      <c r="T40" s="291">
        <v>119.82</v>
      </c>
      <c r="U40" s="292">
        <v>92.57175</v>
      </c>
      <c r="V40" s="292">
        <v>363.31</v>
      </c>
      <c r="W40" s="292">
        <v>27.24825</v>
      </c>
      <c r="X40" s="292">
        <v>0.075</v>
      </c>
      <c r="Y40" s="228">
        <v>0.5550795897849298</v>
      </c>
      <c r="Z40" s="225">
        <v>111.39</v>
      </c>
      <c r="AA40" s="226">
        <v>86.64825</v>
      </c>
      <c r="AB40" s="226">
        <v>329.89</v>
      </c>
      <c r="AC40" s="226">
        <v>24.74175</v>
      </c>
      <c r="AD40" s="227">
        <v>0.075</v>
      </c>
      <c r="AE40" s="239">
        <v>0.5195610438992678</v>
      </c>
      <c r="AF40" s="225">
        <v>139.61</v>
      </c>
      <c r="AG40" s="246">
        <v>113.49500000000002</v>
      </c>
      <c r="AH40" s="247">
        <v>348.2</v>
      </c>
      <c r="AI40" s="246">
        <v>26.115</v>
      </c>
      <c r="AJ40" s="246">
        <v>0.075</v>
      </c>
      <c r="AK40" s="228">
        <v>0.6805397763641782</v>
      </c>
      <c r="AL40" s="98">
        <v>128.27</v>
      </c>
      <c r="AM40" s="221">
        <v>101.23775</v>
      </c>
      <c r="AN40" s="233">
        <v>360.43</v>
      </c>
      <c r="AO40" s="233">
        <v>27.03225</v>
      </c>
      <c r="AP40" s="234">
        <v>0.075</v>
      </c>
      <c r="AQ40" s="256">
        <v>0.6070427397208034</v>
      </c>
      <c r="AR40" s="265">
        <v>107.15</v>
      </c>
      <c r="AS40" s="237">
        <v>81.38225</v>
      </c>
      <c r="AT40" s="237">
        <v>343.57</v>
      </c>
      <c r="AU40" s="237">
        <v>25.76775</v>
      </c>
      <c r="AV40" s="238">
        <v>0.075</v>
      </c>
      <c r="AW40" s="228">
        <v>0.48798500563913505</v>
      </c>
      <c r="AX40" s="286">
        <v>89.4</v>
      </c>
      <c r="AY40" s="246">
        <v>60.78675000000001</v>
      </c>
      <c r="AZ40" s="246">
        <v>381.51</v>
      </c>
      <c r="BA40" s="246">
        <v>28.613249999999997</v>
      </c>
      <c r="BB40" s="246">
        <v>0.075</v>
      </c>
      <c r="BC40" s="239">
        <v>0.36449007666333505</v>
      </c>
      <c r="BD40" s="270">
        <f t="shared" si="2"/>
        <v>0.498377721286443</v>
      </c>
    </row>
    <row r="41" spans="1:56" s="175" customFormat="1" ht="12.75" hidden="1">
      <c r="A41" s="221" t="s">
        <v>193</v>
      </c>
      <c r="B41" s="179">
        <v>6967.2</v>
      </c>
      <c r="C41" s="179">
        <v>0</v>
      </c>
      <c r="D41" s="211">
        <f>B41+C41</f>
        <v>6967.2</v>
      </c>
      <c r="E41" s="108">
        <f t="shared" si="1"/>
        <v>259.87656</v>
      </c>
      <c r="F41" s="195"/>
      <c r="G41" s="184"/>
      <c r="H41" s="195"/>
      <c r="I41" s="184"/>
      <c r="J41" s="195"/>
      <c r="K41" s="184"/>
      <c r="L41" s="195"/>
      <c r="M41" s="192"/>
      <c r="N41" s="286">
        <v>111.58</v>
      </c>
      <c r="O41" s="287">
        <v>88.63225</v>
      </c>
      <c r="P41" s="287">
        <v>305.97</v>
      </c>
      <c r="Q41" s="287">
        <v>22.947750000000003</v>
      </c>
      <c r="R41" s="287">
        <v>0.075</v>
      </c>
      <c r="S41" s="228">
        <v>0.3410551917418024</v>
      </c>
      <c r="T41" s="291">
        <v>45.46</v>
      </c>
      <c r="U41" s="292">
        <v>38.37625</v>
      </c>
      <c r="V41" s="292">
        <v>94.45</v>
      </c>
      <c r="W41" s="292">
        <v>7.08375</v>
      </c>
      <c r="X41" s="292">
        <v>0.075</v>
      </c>
      <c r="Y41" s="228">
        <v>0.14767107121935122</v>
      </c>
      <c r="Z41" s="225"/>
      <c r="AA41" s="226"/>
      <c r="AB41" s="226"/>
      <c r="AC41" s="226"/>
      <c r="AD41" s="227"/>
      <c r="AE41" s="239"/>
      <c r="AF41" s="225"/>
      <c r="AG41" s="246"/>
      <c r="AH41" s="247"/>
      <c r="AI41" s="246"/>
      <c r="AJ41" s="246"/>
      <c r="AK41" s="228"/>
      <c r="AL41" s="98"/>
      <c r="AM41" s="221"/>
      <c r="AN41" s="233"/>
      <c r="AO41" s="233"/>
      <c r="AP41" s="234"/>
      <c r="AQ41" s="256"/>
      <c r="AR41" s="265"/>
      <c r="AS41" s="237"/>
      <c r="AT41" s="237"/>
      <c r="AU41" s="237"/>
      <c r="AV41" s="238"/>
      <c r="AW41" s="228"/>
      <c r="AX41" s="286"/>
      <c r="AY41" s="246"/>
      <c r="AZ41" s="246"/>
      <c r="BA41" s="246"/>
      <c r="BB41" s="246"/>
      <c r="BC41" s="239"/>
      <c r="BD41" s="270">
        <f t="shared" si="2"/>
        <v>0.2443631314805768</v>
      </c>
    </row>
    <row r="42" spans="1:56" s="175" customFormat="1" ht="12.75" hidden="1">
      <c r="A42" s="221" t="s">
        <v>194</v>
      </c>
      <c r="B42" s="179">
        <f>D42-C42</f>
        <v>4020.8</v>
      </c>
      <c r="C42" s="179">
        <v>624</v>
      </c>
      <c r="D42" s="211">
        <v>4644.8</v>
      </c>
      <c r="E42" s="108">
        <f t="shared" si="1"/>
        <v>173.25104000000002</v>
      </c>
      <c r="F42" s="195"/>
      <c r="G42" s="184"/>
      <c r="H42" s="195">
        <v>335.07</v>
      </c>
      <c r="I42" s="184">
        <v>38.21</v>
      </c>
      <c r="J42" s="195">
        <v>285.44</v>
      </c>
      <c r="K42" s="184">
        <v>35.93</v>
      </c>
      <c r="L42" s="195">
        <v>321.07</v>
      </c>
      <c r="M42" s="192">
        <v>40.34</v>
      </c>
      <c r="N42" s="286">
        <v>90.68</v>
      </c>
      <c r="O42" s="287">
        <v>71.84975</v>
      </c>
      <c r="P42" s="287">
        <v>251.07</v>
      </c>
      <c r="Q42" s="287">
        <v>18.83025</v>
      </c>
      <c r="R42" s="287">
        <v>0.075</v>
      </c>
      <c r="S42" s="228">
        <v>0.41471468223221053</v>
      </c>
      <c r="T42" s="291">
        <v>34.85</v>
      </c>
      <c r="U42" s="292">
        <v>27.14825</v>
      </c>
      <c r="V42" s="292">
        <v>102.69</v>
      </c>
      <c r="W42" s="292">
        <v>7.70175</v>
      </c>
      <c r="X42" s="292">
        <v>0.075</v>
      </c>
      <c r="Y42" s="228">
        <v>0.15669891505413183</v>
      </c>
      <c r="Z42" s="225"/>
      <c r="AA42" s="226"/>
      <c r="AB42" s="226"/>
      <c r="AC42" s="226"/>
      <c r="AD42" s="227"/>
      <c r="AE42" s="239"/>
      <c r="AF42" s="225"/>
      <c r="AG42" s="246"/>
      <c r="AH42" s="247"/>
      <c r="AI42" s="246"/>
      <c r="AJ42" s="246"/>
      <c r="AK42" s="228"/>
      <c r="AL42" s="98"/>
      <c r="AM42" s="221"/>
      <c r="AN42" s="233"/>
      <c r="AO42" s="233"/>
      <c r="AP42" s="234"/>
      <c r="AQ42" s="256"/>
      <c r="AR42" s="265"/>
      <c r="AS42" s="237"/>
      <c r="AT42" s="237"/>
      <c r="AU42" s="237"/>
      <c r="AV42" s="238"/>
      <c r="AW42" s="228"/>
      <c r="AX42" s="286"/>
      <c r="AY42" s="246"/>
      <c r="AZ42" s="246"/>
      <c r="BA42" s="246"/>
      <c r="BB42" s="246"/>
      <c r="BC42" s="239"/>
      <c r="BD42" s="270">
        <f t="shared" si="2"/>
        <v>0.28570679864317117</v>
      </c>
    </row>
    <row r="43" spans="1:56" ht="12.75" hidden="1">
      <c r="A43" s="221" t="s">
        <v>195</v>
      </c>
      <c r="B43" s="179">
        <v>4046.75</v>
      </c>
      <c r="C43" s="179">
        <v>0</v>
      </c>
      <c r="D43" s="180">
        <v>4046.75</v>
      </c>
      <c r="E43" s="181">
        <f t="shared" si="1"/>
        <v>150.943775</v>
      </c>
      <c r="F43" s="216"/>
      <c r="G43" s="217"/>
      <c r="H43" s="216"/>
      <c r="I43" s="217"/>
      <c r="J43" s="216"/>
      <c r="K43" s="217"/>
      <c r="L43" s="218"/>
      <c r="M43" s="220"/>
      <c r="N43" s="286">
        <v>68.43</v>
      </c>
      <c r="O43" s="287">
        <v>68.43</v>
      </c>
      <c r="P43" s="287"/>
      <c r="Q43" s="287"/>
      <c r="R43" s="287"/>
      <c r="S43" s="228">
        <v>0.45334761238083526</v>
      </c>
      <c r="T43" s="291">
        <v>109.09</v>
      </c>
      <c r="U43" s="292">
        <v>109.09</v>
      </c>
      <c r="V43" s="292"/>
      <c r="W43" s="292"/>
      <c r="X43" s="292"/>
      <c r="Y43" s="228">
        <v>0.7227194364259143</v>
      </c>
      <c r="Z43" s="225">
        <v>99.87</v>
      </c>
      <c r="AA43" s="226">
        <v>99.87</v>
      </c>
      <c r="AB43" s="226"/>
      <c r="AC43" s="226"/>
      <c r="AD43" s="227"/>
      <c r="AE43" s="239">
        <v>0.6616370897044281</v>
      </c>
      <c r="AF43" s="225">
        <v>128.22</v>
      </c>
      <c r="AG43" s="246">
        <v>128.22</v>
      </c>
      <c r="AH43" s="247"/>
      <c r="AI43" s="246"/>
      <c r="AJ43" s="246"/>
      <c r="AK43" s="228">
        <v>0.849455368397935</v>
      </c>
      <c r="AL43" s="98">
        <v>116.08</v>
      </c>
      <c r="AM43" s="221">
        <v>116.08</v>
      </c>
      <c r="AN43" s="233"/>
      <c r="AO43" s="233"/>
      <c r="AP43" s="234"/>
      <c r="AQ43" s="256">
        <v>0.7690280702201864</v>
      </c>
      <c r="AR43" s="265">
        <v>96.9</v>
      </c>
      <c r="AS43" s="237">
        <v>96.9</v>
      </c>
      <c r="AT43" s="237"/>
      <c r="AU43" s="237"/>
      <c r="AV43" s="238"/>
      <c r="AW43" s="228">
        <v>0.6419608890793941</v>
      </c>
      <c r="AX43" s="286">
        <v>87.71</v>
      </c>
      <c r="AY43" s="246">
        <v>87.71</v>
      </c>
      <c r="AZ43" s="246"/>
      <c r="BA43" s="246"/>
      <c r="BB43" s="246"/>
      <c r="BC43" s="239">
        <v>0.5810772918591708</v>
      </c>
      <c r="BD43" s="270">
        <f t="shared" si="2"/>
        <v>0.6684608225811235</v>
      </c>
    </row>
    <row r="44" spans="1:56" ht="12.75" hidden="1">
      <c r="A44" s="221" t="s">
        <v>196</v>
      </c>
      <c r="B44" s="219">
        <v>5755.6</v>
      </c>
      <c r="C44" s="179">
        <v>0</v>
      </c>
      <c r="D44" s="219">
        <v>5755.6</v>
      </c>
      <c r="E44" s="181">
        <f t="shared" si="1"/>
        <v>214.68388000000002</v>
      </c>
      <c r="F44" s="216"/>
      <c r="G44" s="217"/>
      <c r="H44" s="216"/>
      <c r="I44" s="217"/>
      <c r="J44" s="216"/>
      <c r="K44" s="217"/>
      <c r="L44" s="218"/>
      <c r="M44" s="220"/>
      <c r="N44" s="286">
        <v>89.61</v>
      </c>
      <c r="O44" s="287">
        <v>89.61</v>
      </c>
      <c r="P44" s="287"/>
      <c r="Q44" s="287"/>
      <c r="R44" s="287"/>
      <c r="S44" s="228">
        <v>0.41740441806809153</v>
      </c>
      <c r="T44" s="291">
        <v>145.17</v>
      </c>
      <c r="U44" s="292">
        <v>145.17</v>
      </c>
      <c r="V44" s="292"/>
      <c r="W44" s="292"/>
      <c r="X44" s="292"/>
      <c r="Y44" s="228">
        <v>0.6762035416911599</v>
      </c>
      <c r="Z44" s="225">
        <v>133.68</v>
      </c>
      <c r="AA44" s="226">
        <v>133.68</v>
      </c>
      <c r="AB44" s="226"/>
      <c r="AC44" s="226"/>
      <c r="AD44" s="227"/>
      <c r="AE44" s="239">
        <v>0.6226829885876853</v>
      </c>
      <c r="AF44" s="225">
        <v>191.5</v>
      </c>
      <c r="AG44" s="246">
        <v>191.5</v>
      </c>
      <c r="AH44" s="247"/>
      <c r="AI44" s="246"/>
      <c r="AJ44" s="246"/>
      <c r="AK44" s="228">
        <v>0.8920092183912457</v>
      </c>
      <c r="AL44" s="98">
        <v>164.31</v>
      </c>
      <c r="AM44" s="221">
        <v>164.31</v>
      </c>
      <c r="AN44" s="233"/>
      <c r="AO44" s="233"/>
      <c r="AP44" s="234"/>
      <c r="AQ44" s="256">
        <v>0.7653578834144417</v>
      </c>
      <c r="AR44" s="265">
        <v>132.65</v>
      </c>
      <c r="AS44" s="237">
        <v>132.65</v>
      </c>
      <c r="AT44" s="237"/>
      <c r="AU44" s="237"/>
      <c r="AV44" s="238"/>
      <c r="AW44" s="228">
        <v>0.6178852366558681</v>
      </c>
      <c r="AX44" s="286">
        <v>118.91</v>
      </c>
      <c r="AY44" s="246">
        <v>118.91</v>
      </c>
      <c r="AZ44" s="246"/>
      <c r="BA44" s="246"/>
      <c r="BB44" s="246"/>
      <c r="BC44" s="239">
        <v>0.5538841574877442</v>
      </c>
      <c r="BD44" s="270">
        <f t="shared" si="2"/>
        <v>0.6493467777566052</v>
      </c>
    </row>
    <row r="45" spans="1:56" ht="12.75" hidden="1">
      <c r="A45" s="221" t="s">
        <v>197</v>
      </c>
      <c r="B45" s="163">
        <v>2983.8</v>
      </c>
      <c r="C45" s="163">
        <v>476</v>
      </c>
      <c r="D45" s="212">
        <f aca="true" t="shared" si="3" ref="D45:D56">B45+C45</f>
        <v>3459.8</v>
      </c>
      <c r="E45" s="81">
        <f t="shared" si="1"/>
        <v>129.05054</v>
      </c>
      <c r="F45" s="200">
        <v>426</v>
      </c>
      <c r="G45" s="136">
        <v>19.44</v>
      </c>
      <c r="H45" s="200">
        <v>340.59</v>
      </c>
      <c r="I45" s="136">
        <v>16.43</v>
      </c>
      <c r="J45" s="194" t="s">
        <v>115</v>
      </c>
      <c r="K45" s="119"/>
      <c r="L45" s="194" t="s">
        <v>115</v>
      </c>
      <c r="M45" s="128"/>
      <c r="N45" s="286">
        <v>70.12</v>
      </c>
      <c r="O45" s="287">
        <v>56.830000000000005</v>
      </c>
      <c r="P45" s="287">
        <v>243.14</v>
      </c>
      <c r="Q45" s="287">
        <v>13.29</v>
      </c>
      <c r="R45" s="287">
        <v>0.05465986674343999</v>
      </c>
      <c r="S45" s="228">
        <v>0.4403701061615085</v>
      </c>
      <c r="T45" s="291">
        <v>118.85</v>
      </c>
      <c r="U45" s="292">
        <v>103.66</v>
      </c>
      <c r="V45" s="292">
        <v>244.57</v>
      </c>
      <c r="W45" s="292">
        <v>15.19</v>
      </c>
      <c r="X45" s="292">
        <v>0.062109007646072696</v>
      </c>
      <c r="Y45" s="228">
        <v>0.8032511913549528</v>
      </c>
      <c r="Z45" s="225">
        <v>115.33</v>
      </c>
      <c r="AA45" s="226">
        <v>101.53999999999999</v>
      </c>
      <c r="AB45" s="226">
        <v>215.61</v>
      </c>
      <c r="AC45" s="226">
        <v>13.79</v>
      </c>
      <c r="AD45" s="227">
        <v>0.0639580724456194</v>
      </c>
      <c r="AE45" s="239">
        <v>0.7868235189097231</v>
      </c>
      <c r="AF45" s="225">
        <v>146.5</v>
      </c>
      <c r="AG45" s="246">
        <v>129.8</v>
      </c>
      <c r="AH45" s="247">
        <v>234.78</v>
      </c>
      <c r="AI45" s="246">
        <v>16.7</v>
      </c>
      <c r="AJ45" s="246">
        <v>0.07113041996762927</v>
      </c>
      <c r="AK45" s="228">
        <v>1.0058074921654725</v>
      </c>
      <c r="AL45" s="98">
        <v>135.83</v>
      </c>
      <c r="AM45" s="221">
        <v>120.08000000000001</v>
      </c>
      <c r="AN45" s="233">
        <v>231.64</v>
      </c>
      <c r="AO45" s="233">
        <v>15.75</v>
      </c>
      <c r="AP45" s="234">
        <v>0.06799343809359351</v>
      </c>
      <c r="AQ45" s="256">
        <v>0.9304881637845142</v>
      </c>
      <c r="AR45" s="265">
        <v>114.02</v>
      </c>
      <c r="AS45" s="237">
        <v>99.71</v>
      </c>
      <c r="AT45" s="237">
        <v>225.13</v>
      </c>
      <c r="AU45" s="237">
        <v>14.31</v>
      </c>
      <c r="AV45" s="238">
        <v>0.06356327455248079</v>
      </c>
      <c r="AW45" s="228">
        <v>0.7726430280725675</v>
      </c>
      <c r="AX45" s="286">
        <v>89.08</v>
      </c>
      <c r="AY45" s="246">
        <v>74.13</v>
      </c>
      <c r="AZ45" s="246">
        <v>265.36</v>
      </c>
      <c r="BA45" s="246">
        <v>14.95</v>
      </c>
      <c r="BB45" s="246">
        <v>0.05633855893880012</v>
      </c>
      <c r="BC45" s="239">
        <v>0.5744261124362594</v>
      </c>
      <c r="BD45" s="270">
        <f t="shared" si="2"/>
        <v>0.7591156589835713</v>
      </c>
    </row>
    <row r="46" spans="1:56" ht="12.75" hidden="1">
      <c r="A46" s="221" t="s">
        <v>131</v>
      </c>
      <c r="B46" s="163">
        <v>3204.1</v>
      </c>
      <c r="C46" s="163">
        <v>0</v>
      </c>
      <c r="D46" s="204">
        <f t="shared" si="3"/>
        <v>3204.1</v>
      </c>
      <c r="E46" s="108">
        <f t="shared" si="1"/>
        <v>119.51293</v>
      </c>
      <c r="F46" s="194">
        <v>408.4</v>
      </c>
      <c r="G46" s="119">
        <v>20.92</v>
      </c>
      <c r="H46" s="194">
        <v>549.92</v>
      </c>
      <c r="I46" s="119">
        <v>27.72</v>
      </c>
      <c r="J46" s="194">
        <v>426.36</v>
      </c>
      <c r="K46" s="119">
        <v>22.07</v>
      </c>
      <c r="L46" s="194">
        <v>350.11</v>
      </c>
      <c r="M46" s="128">
        <v>18.35</v>
      </c>
      <c r="N46" s="286">
        <v>82.88</v>
      </c>
      <c r="O46" s="287">
        <v>47.236999999999995</v>
      </c>
      <c r="P46" s="287">
        <v>475.24</v>
      </c>
      <c r="Q46" s="287">
        <v>35.643</v>
      </c>
      <c r="R46" s="287">
        <v>0.075</v>
      </c>
      <c r="S46" s="228">
        <v>0.39524593698773847</v>
      </c>
      <c r="T46" s="291">
        <v>131.61</v>
      </c>
      <c r="U46" s="292">
        <v>92.65875000000001</v>
      </c>
      <c r="V46" s="292">
        <v>519.35</v>
      </c>
      <c r="W46" s="292">
        <v>38.95125</v>
      </c>
      <c r="X46" s="292">
        <v>0.075</v>
      </c>
      <c r="Y46" s="228">
        <v>0.7753031408400749</v>
      </c>
      <c r="Z46" s="225">
        <v>127.58</v>
      </c>
      <c r="AA46" s="226">
        <v>89.3615</v>
      </c>
      <c r="AB46" s="226">
        <v>509.58</v>
      </c>
      <c r="AC46" s="226">
        <v>38.2185</v>
      </c>
      <c r="AD46" s="227">
        <v>0.075</v>
      </c>
      <c r="AE46" s="239">
        <v>0.7477140757907953</v>
      </c>
      <c r="AF46" s="225">
        <v>157.68</v>
      </c>
      <c r="AG46" s="246">
        <v>116.82000000000002</v>
      </c>
      <c r="AH46" s="247">
        <v>544.8</v>
      </c>
      <c r="AI46" s="246">
        <v>40.85999999999999</v>
      </c>
      <c r="AJ46" s="246">
        <v>0.075</v>
      </c>
      <c r="AK46" s="228">
        <v>0.9774674589602985</v>
      </c>
      <c r="AL46" s="98">
        <v>148.1</v>
      </c>
      <c r="AM46" s="221">
        <v>106.13149999999999</v>
      </c>
      <c r="AN46" s="233">
        <v>559.58</v>
      </c>
      <c r="AO46" s="233">
        <v>41.9685</v>
      </c>
      <c r="AP46" s="234">
        <v>0.075</v>
      </c>
      <c r="AQ46" s="256">
        <v>0.8880336211320398</v>
      </c>
      <c r="AR46" s="265">
        <v>127.17</v>
      </c>
      <c r="AS46" s="237">
        <v>86.43</v>
      </c>
      <c r="AT46" s="237">
        <v>543.2</v>
      </c>
      <c r="AU46" s="237">
        <v>40.74</v>
      </c>
      <c r="AV46" s="238">
        <v>0.075</v>
      </c>
      <c r="AW46" s="228">
        <v>0.7231853490664149</v>
      </c>
      <c r="AX46" s="286">
        <v>110.01</v>
      </c>
      <c r="AY46" s="246">
        <v>65.63850000000001</v>
      </c>
      <c r="AZ46" s="246">
        <v>591.62</v>
      </c>
      <c r="BA46" s="246">
        <v>44.3715</v>
      </c>
      <c r="BB46" s="246">
        <v>0.075</v>
      </c>
      <c r="BC46" s="239">
        <v>0.5492167249183834</v>
      </c>
      <c r="BD46" s="270">
        <f t="shared" si="2"/>
        <v>0.7223094725279635</v>
      </c>
    </row>
    <row r="47" spans="1:56" ht="12.75" hidden="1">
      <c r="A47" s="221" t="s">
        <v>64</v>
      </c>
      <c r="B47" s="163">
        <v>3155</v>
      </c>
      <c r="C47" s="163">
        <v>473.8</v>
      </c>
      <c r="D47" s="204">
        <f t="shared" si="3"/>
        <v>3628.8</v>
      </c>
      <c r="E47" s="81">
        <f t="shared" si="1"/>
        <v>135.35424</v>
      </c>
      <c r="F47" s="194">
        <v>342.53333333333336</v>
      </c>
      <c r="G47" s="119">
        <v>18.99</v>
      </c>
      <c r="H47" s="194">
        <v>442.98</v>
      </c>
      <c r="I47" s="119">
        <v>24.3</v>
      </c>
      <c r="J47" s="194">
        <v>366.59</v>
      </c>
      <c r="K47" s="119">
        <v>20.54</v>
      </c>
      <c r="L47" s="194">
        <v>394.62</v>
      </c>
      <c r="M47" s="128">
        <v>25.67</v>
      </c>
      <c r="N47" s="286">
        <v>76.2</v>
      </c>
      <c r="O47" s="287">
        <v>22.05075</v>
      </c>
      <c r="P47" s="287">
        <v>721.99</v>
      </c>
      <c r="Q47" s="287">
        <v>54.14925</v>
      </c>
      <c r="R47" s="287">
        <v>0.075</v>
      </c>
      <c r="S47" s="228">
        <v>0.1628755020531218</v>
      </c>
      <c r="T47" s="291">
        <v>122.95</v>
      </c>
      <c r="U47" s="292">
        <v>91.012</v>
      </c>
      <c r="V47" s="292">
        <v>425.84</v>
      </c>
      <c r="W47" s="292">
        <v>31.937999999999995</v>
      </c>
      <c r="X47" s="292">
        <v>0.075</v>
      </c>
      <c r="Y47" s="228">
        <v>0.6722503857174346</v>
      </c>
      <c r="Z47" s="225">
        <v>117.93</v>
      </c>
      <c r="AA47" s="226">
        <v>88.41675000000001</v>
      </c>
      <c r="AB47" s="226">
        <v>393.51</v>
      </c>
      <c r="AC47" s="226">
        <v>29.51325</v>
      </c>
      <c r="AD47" s="227">
        <v>0.075</v>
      </c>
      <c r="AE47" s="239">
        <v>0.6530808496833602</v>
      </c>
      <c r="AF47" s="225">
        <v>147.35</v>
      </c>
      <c r="AG47" s="246">
        <v>115.48775</v>
      </c>
      <c r="AH47" s="247">
        <v>424.83</v>
      </c>
      <c r="AI47" s="246">
        <v>31.862249999999996</v>
      </c>
      <c r="AJ47" s="246">
        <v>0.075</v>
      </c>
      <c r="AK47" s="228">
        <v>0.8530378904225668</v>
      </c>
      <c r="AL47" s="98">
        <v>134.01</v>
      </c>
      <c r="AM47" s="221">
        <v>102.29549999999999</v>
      </c>
      <c r="AN47" s="233">
        <v>422.86</v>
      </c>
      <c r="AO47" s="233">
        <v>31.7145</v>
      </c>
      <c r="AP47" s="234">
        <v>0.075</v>
      </c>
      <c r="AQ47" s="256">
        <v>0.7555947493974181</v>
      </c>
      <c r="AR47" s="265">
        <v>113.81</v>
      </c>
      <c r="AS47" s="237">
        <v>82.29050000000001</v>
      </c>
      <c r="AT47" s="237">
        <v>420.26</v>
      </c>
      <c r="AU47" s="237">
        <v>31.519499999999997</v>
      </c>
      <c r="AV47" s="238">
        <v>0.075</v>
      </c>
      <c r="AW47" s="228">
        <v>0.6078299605093894</v>
      </c>
      <c r="AX47" s="286">
        <v>94.99</v>
      </c>
      <c r="AY47" s="246">
        <v>60.3535</v>
      </c>
      <c r="AZ47" s="246">
        <v>461.82</v>
      </c>
      <c r="BA47" s="246">
        <v>34.6365</v>
      </c>
      <c r="BB47" s="246">
        <v>0.075</v>
      </c>
      <c r="BC47" s="239">
        <v>0.44579466064252166</v>
      </c>
      <c r="BD47" s="270">
        <f t="shared" si="2"/>
        <v>0.5929234283465447</v>
      </c>
    </row>
    <row r="48" spans="1:56" ht="12.75">
      <c r="A48" s="221" t="s">
        <v>164</v>
      </c>
      <c r="B48" s="171">
        <v>3168.7</v>
      </c>
      <c r="C48" s="171">
        <v>29.2</v>
      </c>
      <c r="D48" s="204">
        <f t="shared" si="3"/>
        <v>3197.8999999999996</v>
      </c>
      <c r="E48" s="108">
        <f t="shared" si="1"/>
        <v>119.28166999999999</v>
      </c>
      <c r="F48" s="194">
        <v>460.40000000000003</v>
      </c>
      <c r="G48" s="119">
        <v>26.94</v>
      </c>
      <c r="H48" s="194">
        <v>469.71</v>
      </c>
      <c r="I48" s="119">
        <v>30.94</v>
      </c>
      <c r="J48" s="194">
        <v>398.4</v>
      </c>
      <c r="K48" s="119">
        <v>26.09</v>
      </c>
      <c r="L48" s="194">
        <v>439.7</v>
      </c>
      <c r="M48" s="128">
        <v>24.36</v>
      </c>
      <c r="N48" s="286">
        <v>107.89</v>
      </c>
      <c r="O48" s="287">
        <v>77.182</v>
      </c>
      <c r="P48" s="287">
        <v>409.44</v>
      </c>
      <c r="Q48" s="287">
        <v>30.708</v>
      </c>
      <c r="R48" s="287">
        <v>0.075</v>
      </c>
      <c r="S48" s="228">
        <v>0.6470566684721969</v>
      </c>
      <c r="T48" s="291">
        <v>172.78</v>
      </c>
      <c r="U48" s="292">
        <v>142.327</v>
      </c>
      <c r="V48" s="292">
        <v>406.04</v>
      </c>
      <c r="W48" s="292">
        <v>30.453</v>
      </c>
      <c r="X48" s="292">
        <v>0.075</v>
      </c>
      <c r="Y48" s="228">
        <v>1.1932009335550047</v>
      </c>
      <c r="Z48" s="225">
        <v>160.87</v>
      </c>
      <c r="AA48" s="226">
        <v>133.29025000000001</v>
      </c>
      <c r="AB48" s="226">
        <v>367.73</v>
      </c>
      <c r="AC48" s="226">
        <v>27.57975</v>
      </c>
      <c r="AD48" s="227">
        <v>0.075</v>
      </c>
      <c r="AE48" s="239">
        <v>1.117441179353039</v>
      </c>
      <c r="AF48" s="225">
        <v>158.18</v>
      </c>
      <c r="AG48" s="246">
        <v>127.5725</v>
      </c>
      <c r="AH48" s="247">
        <v>408.1</v>
      </c>
      <c r="AI48" s="246">
        <v>30.6075</v>
      </c>
      <c r="AJ48" s="246">
        <v>0.075</v>
      </c>
      <c r="AK48" s="228">
        <v>1.0695063206274693</v>
      </c>
      <c r="AL48" s="98">
        <v>146.55</v>
      </c>
      <c r="AM48" s="221">
        <v>116.59575000000001</v>
      </c>
      <c r="AN48" s="233">
        <v>399.39</v>
      </c>
      <c r="AO48" s="233">
        <v>29.95425</v>
      </c>
      <c r="AP48" s="234">
        <v>0.075</v>
      </c>
      <c r="AQ48" s="256">
        <v>0.9774825419530092</v>
      </c>
      <c r="AR48" s="265">
        <v>120.47</v>
      </c>
      <c r="AS48" s="237">
        <v>90.53450000000001</v>
      </c>
      <c r="AT48" s="237">
        <v>399.14</v>
      </c>
      <c r="AU48" s="237">
        <v>29.935499999999998</v>
      </c>
      <c r="AV48" s="238">
        <v>0.075</v>
      </c>
      <c r="AW48" s="228">
        <v>0.7589975894871358</v>
      </c>
      <c r="AX48" s="286">
        <v>102.37</v>
      </c>
      <c r="AY48" s="246">
        <v>68.61925000000001</v>
      </c>
      <c r="AZ48" s="246">
        <v>450.01</v>
      </c>
      <c r="BA48" s="246">
        <v>33.75075</v>
      </c>
      <c r="BB48" s="246">
        <v>0.075</v>
      </c>
      <c r="BC48" s="239">
        <v>0.5752707016928922</v>
      </c>
      <c r="BD48" s="270">
        <f t="shared" si="2"/>
        <v>0.9055651335915352</v>
      </c>
    </row>
    <row r="49" spans="1:56" ht="12.75" hidden="1">
      <c r="A49" s="221" t="s">
        <v>198</v>
      </c>
      <c r="B49" s="163">
        <v>3203.6</v>
      </c>
      <c r="C49" s="163">
        <v>40.8</v>
      </c>
      <c r="D49" s="204">
        <f t="shared" si="3"/>
        <v>3244.4</v>
      </c>
      <c r="E49" s="81">
        <f t="shared" si="1"/>
        <v>121.01612</v>
      </c>
      <c r="F49" s="194">
        <v>289.3333333333333</v>
      </c>
      <c r="G49" s="119">
        <v>14.65</v>
      </c>
      <c r="H49" s="194">
        <v>357.13</v>
      </c>
      <c r="I49" s="119">
        <v>18.34</v>
      </c>
      <c r="J49" s="194" t="s">
        <v>115</v>
      </c>
      <c r="K49" s="119"/>
      <c r="L49" s="194" t="s">
        <v>115</v>
      </c>
      <c r="M49" s="128"/>
      <c r="N49" s="286">
        <v>57.56</v>
      </c>
      <c r="O49" s="287">
        <v>43.35</v>
      </c>
      <c r="P49" s="287">
        <v>256.07</v>
      </c>
      <c r="Q49" s="287">
        <v>14.21</v>
      </c>
      <c r="R49" s="287">
        <v>0.055492638731596836</v>
      </c>
      <c r="S49" s="228">
        <v>0.3582167400508296</v>
      </c>
      <c r="T49" s="291">
        <v>101.53</v>
      </c>
      <c r="U49" s="292">
        <v>85.8</v>
      </c>
      <c r="V49" s="292">
        <v>249.31</v>
      </c>
      <c r="W49" s="292">
        <v>15.73</v>
      </c>
      <c r="X49" s="292">
        <v>0.06309413982591953</v>
      </c>
      <c r="Y49" s="228">
        <v>0.7089964543566593</v>
      </c>
      <c r="Z49" s="225">
        <v>101.02</v>
      </c>
      <c r="AA49" s="226">
        <v>85.39</v>
      </c>
      <c r="AB49" s="226">
        <v>241.99</v>
      </c>
      <c r="AC49" s="226">
        <v>15.63</v>
      </c>
      <c r="AD49" s="227">
        <v>0.06458944584486963</v>
      </c>
      <c r="AE49" s="239">
        <v>0.7056084759617148</v>
      </c>
      <c r="AF49" s="225">
        <v>130.77</v>
      </c>
      <c r="AG49" s="246">
        <v>112.63000000000001</v>
      </c>
      <c r="AH49" s="247">
        <v>254.82</v>
      </c>
      <c r="AI49" s="246">
        <v>18.14</v>
      </c>
      <c r="AJ49" s="246">
        <v>0.07118750490542344</v>
      </c>
      <c r="AK49" s="228">
        <v>0.9307024551770459</v>
      </c>
      <c r="AL49" s="98">
        <v>113.76</v>
      </c>
      <c r="AM49" s="221">
        <v>95.44</v>
      </c>
      <c r="AN49" s="233">
        <v>269.69</v>
      </c>
      <c r="AO49" s="233">
        <v>18.32</v>
      </c>
      <c r="AP49" s="234">
        <v>0.06792984537802663</v>
      </c>
      <c r="AQ49" s="256">
        <v>0.7886552634475473</v>
      </c>
      <c r="AR49" s="265">
        <v>94.82</v>
      </c>
      <c r="AS49" s="237">
        <v>78.24</v>
      </c>
      <c r="AT49" s="237">
        <v>260.38</v>
      </c>
      <c r="AU49" s="237">
        <v>16.58</v>
      </c>
      <c r="AV49" s="238">
        <v>0.06367616560411705</v>
      </c>
      <c r="AW49" s="228">
        <v>0.6465254380986599</v>
      </c>
      <c r="AX49" s="286">
        <v>69.85</v>
      </c>
      <c r="AY49" s="246">
        <v>52.449999999999996</v>
      </c>
      <c r="AZ49" s="246">
        <v>306.8</v>
      </c>
      <c r="BA49" s="246">
        <v>17.4</v>
      </c>
      <c r="BB49" s="246">
        <v>0.05671447196870925</v>
      </c>
      <c r="BC49" s="239">
        <v>0.4334133336947177</v>
      </c>
      <c r="BD49" s="270">
        <f t="shared" si="2"/>
        <v>0.6531597372553106</v>
      </c>
    </row>
    <row r="50" spans="1:56" ht="12.75" hidden="1">
      <c r="A50" s="221" t="s">
        <v>242</v>
      </c>
      <c r="B50" s="179">
        <v>5609.7</v>
      </c>
      <c r="C50" s="179"/>
      <c r="D50" s="204">
        <f t="shared" si="3"/>
        <v>5609.7</v>
      </c>
      <c r="E50" s="181">
        <f>D50*0.0373</f>
        <v>209.24181</v>
      </c>
      <c r="F50" s="216"/>
      <c r="G50" s="217"/>
      <c r="H50" s="216"/>
      <c r="I50" s="217"/>
      <c r="J50" s="216"/>
      <c r="K50" s="217"/>
      <c r="L50" s="218"/>
      <c r="M50" s="273"/>
      <c r="N50" s="286">
        <v>80.15</v>
      </c>
      <c r="O50" s="287">
        <v>57.470000000000006</v>
      </c>
      <c r="P50" s="287">
        <v>210.76</v>
      </c>
      <c r="Q50" s="287">
        <v>22.68</v>
      </c>
      <c r="R50" s="287">
        <v>0.10761055228696148</v>
      </c>
      <c r="S50" s="256"/>
      <c r="T50" s="291">
        <v>150.15</v>
      </c>
      <c r="U50" s="292">
        <v>113.29</v>
      </c>
      <c r="V50" s="297">
        <v>310.21</v>
      </c>
      <c r="W50" s="297">
        <v>36.86</v>
      </c>
      <c r="X50" s="297">
        <v>0.11882273298733118</v>
      </c>
      <c r="Y50" s="275"/>
      <c r="Z50" s="276">
        <v>142.81</v>
      </c>
      <c r="AA50" s="274">
        <v>108.71000000000001</v>
      </c>
      <c r="AB50" s="274">
        <v>266.43</v>
      </c>
      <c r="AC50" s="274">
        <v>34.1</v>
      </c>
      <c r="AD50" s="277">
        <v>0.12798858987351275</v>
      </c>
      <c r="AE50" s="256"/>
      <c r="AF50" s="278">
        <v>173.34</v>
      </c>
      <c r="AG50" s="279">
        <v>131.55</v>
      </c>
      <c r="AH50" s="280">
        <v>301.03</v>
      </c>
      <c r="AI50" s="279">
        <v>41.79</v>
      </c>
      <c r="AJ50" s="279">
        <v>0.13882337308573897</v>
      </c>
      <c r="AK50" s="281">
        <v>0.6286984422472737</v>
      </c>
      <c r="AL50" s="278">
        <v>160.99</v>
      </c>
      <c r="AM50" s="282">
        <v>120.84</v>
      </c>
      <c r="AN50" s="282">
        <v>314.49</v>
      </c>
      <c r="AO50" s="282">
        <v>40.15</v>
      </c>
      <c r="AP50" s="282">
        <v>0.12766701643931444</v>
      </c>
      <c r="AQ50" s="281">
        <v>0.5775136431863211</v>
      </c>
      <c r="AR50" s="265">
        <v>133.09</v>
      </c>
      <c r="AS50" s="237">
        <v>98.18</v>
      </c>
      <c r="AT50" s="237">
        <v>307.43</v>
      </c>
      <c r="AU50" s="237">
        <v>34.91</v>
      </c>
      <c r="AV50" s="238">
        <v>0.11355430504505089</v>
      </c>
      <c r="AW50" s="228">
        <v>0.4692178871899455</v>
      </c>
      <c r="AX50" s="286">
        <v>115.66</v>
      </c>
      <c r="AY50" s="246">
        <v>81.32</v>
      </c>
      <c r="AZ50" s="246">
        <v>327.06</v>
      </c>
      <c r="BA50" s="246">
        <v>34.34</v>
      </c>
      <c r="BB50" s="246">
        <v>0.10499602519415399</v>
      </c>
      <c r="BC50" s="239">
        <v>0.3886412567354488</v>
      </c>
      <c r="BD50" s="285">
        <f>AVERAGE(S50,Y50,AE50,AK50,AQ50,AW50,BC50)</f>
        <v>0.5160178073397472</v>
      </c>
    </row>
    <row r="51" spans="1:56" ht="12.75" hidden="1">
      <c r="A51" s="221" t="s">
        <v>199</v>
      </c>
      <c r="B51" s="163">
        <v>4002.4</v>
      </c>
      <c r="C51" s="163">
        <v>0</v>
      </c>
      <c r="D51" s="204">
        <f t="shared" si="3"/>
        <v>4002.4</v>
      </c>
      <c r="E51" s="81">
        <f t="shared" si="1"/>
        <v>149.28952</v>
      </c>
      <c r="F51" s="194">
        <v>444</v>
      </c>
      <c r="G51" s="119">
        <v>31.59</v>
      </c>
      <c r="H51" s="194">
        <v>400.89</v>
      </c>
      <c r="I51" s="119">
        <v>30.6</v>
      </c>
      <c r="J51" s="194">
        <v>384.87</v>
      </c>
      <c r="K51" s="119">
        <v>30.28</v>
      </c>
      <c r="L51" s="194" t="s">
        <v>115</v>
      </c>
      <c r="M51" s="128"/>
      <c r="N51" s="286">
        <v>86.23</v>
      </c>
      <c r="O51" s="287">
        <v>55.510000000000005</v>
      </c>
      <c r="P51" s="287">
        <v>393.76</v>
      </c>
      <c r="Q51" s="287">
        <v>30.72</v>
      </c>
      <c r="R51" s="287">
        <v>0.07801706623323852</v>
      </c>
      <c r="S51" s="228">
        <v>0.37167925907872296</v>
      </c>
      <c r="T51" s="291">
        <v>140.84</v>
      </c>
      <c r="U51" s="292">
        <v>104.73</v>
      </c>
      <c r="V51" s="292">
        <v>434.62</v>
      </c>
      <c r="W51" s="292">
        <v>36.11</v>
      </c>
      <c r="X51" s="292">
        <v>0.08308407344346785</v>
      </c>
      <c r="Y51" s="228">
        <v>0.7012424572746289</v>
      </c>
      <c r="Z51" s="225">
        <v>147.55</v>
      </c>
      <c r="AA51" s="226">
        <v>112.28</v>
      </c>
      <c r="AB51" s="226">
        <v>371.05</v>
      </c>
      <c r="AC51" s="226">
        <v>35.27</v>
      </c>
      <c r="AD51" s="227">
        <v>0.09505457485514082</v>
      </c>
      <c r="AE51" s="239">
        <v>0.7517951217683121</v>
      </c>
      <c r="AF51" s="225">
        <v>181.03</v>
      </c>
      <c r="AG51" s="246">
        <v>139.53</v>
      </c>
      <c r="AH51" s="247">
        <v>399.5</v>
      </c>
      <c r="AI51" s="246">
        <v>41.5</v>
      </c>
      <c r="AJ51" s="246">
        <v>0.10387984981226533</v>
      </c>
      <c r="AK51" s="228">
        <v>0.9342534141461756</v>
      </c>
      <c r="AL51" s="98">
        <v>166.04</v>
      </c>
      <c r="AM51" s="221">
        <v>128.29</v>
      </c>
      <c r="AN51" s="233">
        <v>370.27</v>
      </c>
      <c r="AO51" s="233">
        <v>37.75</v>
      </c>
      <c r="AP51" s="234">
        <v>0.10195262916250304</v>
      </c>
      <c r="AQ51" s="256">
        <v>0.8589935533635266</v>
      </c>
      <c r="AR51" s="265">
        <v>124.45</v>
      </c>
      <c r="AS51" s="237">
        <v>93.09</v>
      </c>
      <c r="AT51" s="237">
        <v>376.15</v>
      </c>
      <c r="AU51" s="237">
        <v>31.36</v>
      </c>
      <c r="AV51" s="238">
        <v>0.08337099561345208</v>
      </c>
      <c r="AW51" s="228">
        <v>0.6233043096313874</v>
      </c>
      <c r="AX51" s="286">
        <v>111.05</v>
      </c>
      <c r="AY51" s="246">
        <v>79.02</v>
      </c>
      <c r="AZ51" s="246">
        <v>403.18</v>
      </c>
      <c r="BA51" s="246">
        <v>32.03</v>
      </c>
      <c r="BB51" s="246">
        <v>0.07944342477305422</v>
      </c>
      <c r="BC51" s="239">
        <v>0.5290955693100465</v>
      </c>
      <c r="BD51" s="270">
        <f t="shared" si="2"/>
        <v>0.6814805263675429</v>
      </c>
    </row>
    <row r="52" spans="1:56" ht="12.75" hidden="1">
      <c r="A52" s="221" t="s">
        <v>200</v>
      </c>
      <c r="B52" s="163">
        <v>4043.2</v>
      </c>
      <c r="C52" s="163">
        <v>243</v>
      </c>
      <c r="D52" s="204">
        <f t="shared" si="3"/>
        <v>4286.2</v>
      </c>
      <c r="E52" s="81">
        <f t="shared" si="1"/>
        <v>159.87526</v>
      </c>
      <c r="F52" s="200">
        <v>333.2</v>
      </c>
      <c r="G52" s="136">
        <v>32.22</v>
      </c>
      <c r="H52" s="200">
        <v>322.56</v>
      </c>
      <c r="I52" s="136">
        <v>31.71</v>
      </c>
      <c r="J52" s="194">
        <v>295.46</v>
      </c>
      <c r="K52" s="119">
        <v>28.42</v>
      </c>
      <c r="L52" s="194">
        <v>358.2</v>
      </c>
      <c r="M52" s="128">
        <v>30.69</v>
      </c>
      <c r="N52" s="286">
        <v>79.98</v>
      </c>
      <c r="O52" s="287">
        <v>48.68000000000001</v>
      </c>
      <c r="P52" s="287">
        <v>259.62</v>
      </c>
      <c r="Q52" s="287">
        <v>31.3</v>
      </c>
      <c r="R52" s="287">
        <v>0.12056081965950236</v>
      </c>
      <c r="S52" s="228">
        <v>0.3044873859782934</v>
      </c>
      <c r="T52" s="291">
        <v>134.65</v>
      </c>
      <c r="U52" s="292">
        <v>96.92000000000002</v>
      </c>
      <c r="V52" s="292">
        <v>271.67</v>
      </c>
      <c r="W52" s="292">
        <v>37.73</v>
      </c>
      <c r="X52" s="292">
        <v>0.13888173151249675</v>
      </c>
      <c r="Y52" s="228">
        <v>0.606222626315041</v>
      </c>
      <c r="Z52" s="225">
        <v>130.33</v>
      </c>
      <c r="AA52" s="226">
        <v>93.78000000000002</v>
      </c>
      <c r="AB52" s="226">
        <v>250.32</v>
      </c>
      <c r="AC52" s="226">
        <v>36.55</v>
      </c>
      <c r="AD52" s="227">
        <v>0.1460131032278683</v>
      </c>
      <c r="AE52" s="239">
        <v>0.5865823142367369</v>
      </c>
      <c r="AF52" s="225">
        <v>163.72</v>
      </c>
      <c r="AG52" s="246">
        <v>118.82</v>
      </c>
      <c r="AH52" s="247">
        <v>291.09</v>
      </c>
      <c r="AI52" s="246">
        <v>44.9</v>
      </c>
      <c r="AJ52" s="246">
        <v>0.15424782713250199</v>
      </c>
      <c r="AK52" s="228">
        <v>0.7432044207465245</v>
      </c>
      <c r="AL52" s="98">
        <v>150.4</v>
      </c>
      <c r="AM52" s="221">
        <v>109.12</v>
      </c>
      <c r="AN52" s="233">
        <v>269.8</v>
      </c>
      <c r="AO52" s="233">
        <v>41.28</v>
      </c>
      <c r="AP52" s="234">
        <v>0.153002223869533</v>
      </c>
      <c r="AQ52" s="256">
        <v>0.682532119103356</v>
      </c>
      <c r="AR52" s="283">
        <v>125.39</v>
      </c>
      <c r="AS52" s="279">
        <v>91.73</v>
      </c>
      <c r="AT52" s="279">
        <v>275.49</v>
      </c>
      <c r="AU52" s="279">
        <v>33.66</v>
      </c>
      <c r="AV52" s="284">
        <v>0.12218229336818032</v>
      </c>
      <c r="AW52" s="281">
        <v>0.5737598174977167</v>
      </c>
      <c r="AX52" s="283">
        <v>114.59</v>
      </c>
      <c r="AY52" s="279">
        <v>81.56</v>
      </c>
      <c r="AZ52" s="279">
        <v>294.83</v>
      </c>
      <c r="BA52" s="279">
        <v>33.03</v>
      </c>
      <c r="BB52" s="279">
        <v>0.11203066173727233</v>
      </c>
      <c r="BC52" s="281">
        <v>0.5101477239192606</v>
      </c>
      <c r="BD52" s="270">
        <f t="shared" si="2"/>
        <v>0.5724194868281326</v>
      </c>
    </row>
    <row r="53" spans="1:56" ht="12.75" hidden="1">
      <c r="A53" s="290" t="s">
        <v>244</v>
      </c>
      <c r="B53" s="171">
        <v>8366.6</v>
      </c>
      <c r="C53" s="171"/>
      <c r="D53" s="204">
        <f t="shared" si="3"/>
        <v>8366.6</v>
      </c>
      <c r="E53" s="108">
        <f>D53*0.0373</f>
        <v>312.07418</v>
      </c>
      <c r="F53" s="300"/>
      <c r="G53" s="301"/>
      <c r="H53" s="300"/>
      <c r="I53" s="301"/>
      <c r="J53" s="300"/>
      <c r="K53" s="301"/>
      <c r="L53" s="302"/>
      <c r="M53" s="303"/>
      <c r="N53" s="286"/>
      <c r="O53" s="287"/>
      <c r="P53" s="287"/>
      <c r="Q53" s="287"/>
      <c r="R53" s="287"/>
      <c r="S53" s="256"/>
      <c r="T53" s="291"/>
      <c r="U53" s="292"/>
      <c r="V53" s="297"/>
      <c r="W53" s="297"/>
      <c r="X53" s="297"/>
      <c r="Y53" s="304"/>
      <c r="Z53" s="305"/>
      <c r="AA53" s="293"/>
      <c r="AB53" s="293"/>
      <c r="AC53" s="293"/>
      <c r="AD53" s="294"/>
      <c r="AE53" s="306"/>
      <c r="AF53" s="307">
        <v>351.59</v>
      </c>
      <c r="AG53" s="308">
        <v>292.001</v>
      </c>
      <c r="AH53" s="309">
        <v>794.52</v>
      </c>
      <c r="AI53" s="308">
        <v>59.589</v>
      </c>
      <c r="AJ53" s="308">
        <v>0.075</v>
      </c>
      <c r="AK53" s="310">
        <v>0.9356781775409935</v>
      </c>
      <c r="AL53" s="307">
        <v>319.2</v>
      </c>
      <c r="AM53" s="311">
        <v>267.219</v>
      </c>
      <c r="AN53" s="311">
        <v>693.08</v>
      </c>
      <c r="AO53" s="311">
        <v>51.981</v>
      </c>
      <c r="AP53" s="311">
        <v>0.075</v>
      </c>
      <c r="AQ53" s="310">
        <v>0.8562675707423151</v>
      </c>
      <c r="AR53" s="265">
        <v>271.16</v>
      </c>
      <c r="AS53" s="237">
        <v>221.27900000000002</v>
      </c>
      <c r="AT53" s="237">
        <v>665.08</v>
      </c>
      <c r="AU53" s="237">
        <v>49.881</v>
      </c>
      <c r="AV53" s="238">
        <v>0.075</v>
      </c>
      <c r="AW53" s="228">
        <v>0.7090589807846327</v>
      </c>
      <c r="AX53" s="286">
        <v>233.91</v>
      </c>
      <c r="AY53" s="246">
        <v>180.38175</v>
      </c>
      <c r="AZ53" s="246">
        <v>713.71</v>
      </c>
      <c r="BA53" s="246">
        <v>53.52825</v>
      </c>
      <c r="BB53" s="246">
        <v>0.075</v>
      </c>
      <c r="BC53" s="239">
        <v>0.5780092092207052</v>
      </c>
      <c r="BD53" s="285">
        <f>AVERAGE(S53,Y53,AE53,AK53,AQ53,AW53,BC53)</f>
        <v>0.7697534845721616</v>
      </c>
    </row>
    <row r="54" spans="1:56" ht="12.75" hidden="1">
      <c r="A54" s="221" t="s">
        <v>201</v>
      </c>
      <c r="B54" s="171">
        <v>4848.53</v>
      </c>
      <c r="C54" s="171">
        <v>41.1</v>
      </c>
      <c r="D54" s="203">
        <f t="shared" si="3"/>
        <v>4889.63</v>
      </c>
      <c r="E54" s="108">
        <f t="shared" si="1"/>
        <v>182.383199</v>
      </c>
      <c r="F54" s="200">
        <v>398.8</v>
      </c>
      <c r="G54" s="136">
        <v>34.67</v>
      </c>
      <c r="H54" s="200">
        <v>359.72</v>
      </c>
      <c r="I54" s="136">
        <v>34.46</v>
      </c>
      <c r="J54" s="194">
        <v>336.44</v>
      </c>
      <c r="K54" s="119">
        <v>30.89</v>
      </c>
      <c r="L54" s="194">
        <v>417.32</v>
      </c>
      <c r="M54" s="128">
        <v>35.77</v>
      </c>
      <c r="N54" s="286">
        <v>110.72</v>
      </c>
      <c r="O54" s="287">
        <v>84.70625</v>
      </c>
      <c r="P54" s="287">
        <v>346.85</v>
      </c>
      <c r="Q54" s="287">
        <v>26.01375</v>
      </c>
      <c r="R54" s="287">
        <v>0.075</v>
      </c>
      <c r="S54" s="228">
        <v>0.4644410804528108</v>
      </c>
      <c r="T54" s="291">
        <v>173.72</v>
      </c>
      <c r="U54" s="292">
        <v>147.08825000000002</v>
      </c>
      <c r="V54" s="292">
        <v>355.09</v>
      </c>
      <c r="W54" s="292">
        <v>26.631749999999997</v>
      </c>
      <c r="X54" s="292">
        <v>0.075</v>
      </c>
      <c r="Y54" s="228">
        <v>0.8064791647831554</v>
      </c>
      <c r="Z54" s="225">
        <v>159.63</v>
      </c>
      <c r="AA54" s="226">
        <v>134.74725</v>
      </c>
      <c r="AB54" s="226">
        <v>331.77</v>
      </c>
      <c r="AC54" s="226">
        <v>24.882749999999998</v>
      </c>
      <c r="AD54" s="227">
        <v>0.075</v>
      </c>
      <c r="AE54" s="239">
        <v>0.7388139408608576</v>
      </c>
      <c r="AF54" s="225">
        <v>202.03</v>
      </c>
      <c r="AG54" s="246">
        <v>175.4665</v>
      </c>
      <c r="AH54" s="247">
        <v>354.18</v>
      </c>
      <c r="AI54" s="246">
        <v>26.5635</v>
      </c>
      <c r="AJ54" s="246">
        <v>0.075</v>
      </c>
      <c r="AK54" s="228">
        <v>0.9395238087588903</v>
      </c>
      <c r="AL54" s="98">
        <v>181.89</v>
      </c>
      <c r="AM54" s="221">
        <v>155.40375</v>
      </c>
      <c r="AN54" s="233">
        <v>353.15</v>
      </c>
      <c r="AO54" s="233">
        <v>26.48625</v>
      </c>
      <c r="AP54" s="234">
        <v>0.075</v>
      </c>
      <c r="AQ54" s="256">
        <v>0.8320991362762374</v>
      </c>
      <c r="AR54" s="265">
        <v>153.64</v>
      </c>
      <c r="AS54" s="237">
        <v>128.2765</v>
      </c>
      <c r="AT54" s="237">
        <v>338.18</v>
      </c>
      <c r="AU54" s="237">
        <v>25.3635</v>
      </c>
      <c r="AV54" s="238">
        <v>0.075</v>
      </c>
      <c r="AW54" s="228">
        <v>0.6868480641846723</v>
      </c>
      <c r="AX54" s="286">
        <v>130.02</v>
      </c>
      <c r="AY54" s="246">
        <v>102.82500000000002</v>
      </c>
      <c r="AZ54" s="246">
        <v>362.6</v>
      </c>
      <c r="BA54" s="246">
        <v>27.195</v>
      </c>
      <c r="BB54" s="246">
        <v>0.075</v>
      </c>
      <c r="BC54" s="239">
        <v>0.550569685014706</v>
      </c>
      <c r="BD54" s="270">
        <f t="shared" si="2"/>
        <v>0.7169678400473328</v>
      </c>
    </row>
    <row r="55" spans="1:56" ht="12.75" hidden="1">
      <c r="A55" s="221" t="s">
        <v>202</v>
      </c>
      <c r="B55" s="163">
        <v>4889.63</v>
      </c>
      <c r="C55" s="163">
        <v>117.4</v>
      </c>
      <c r="D55" s="163">
        <f t="shared" si="3"/>
        <v>5007.03</v>
      </c>
      <c r="E55" s="133">
        <f t="shared" si="1"/>
        <v>186.762219</v>
      </c>
      <c r="F55" s="194">
        <v>360.40000000000003</v>
      </c>
      <c r="G55" s="119">
        <v>30.71</v>
      </c>
      <c r="H55" s="194">
        <v>331.26</v>
      </c>
      <c r="I55" s="119">
        <v>30.41</v>
      </c>
      <c r="J55" s="194">
        <v>425.34</v>
      </c>
      <c r="K55" s="119">
        <v>28.56</v>
      </c>
      <c r="L55" s="194">
        <v>290.86</v>
      </c>
      <c r="M55" s="128">
        <v>21.01</v>
      </c>
      <c r="N55" s="286">
        <v>93.41</v>
      </c>
      <c r="O55" s="287">
        <v>62.51</v>
      </c>
      <c r="P55" s="287">
        <v>326.37</v>
      </c>
      <c r="Q55" s="287">
        <v>30.9</v>
      </c>
      <c r="R55" s="287">
        <v>0.09467781965254159</v>
      </c>
      <c r="S55" s="228">
        <v>0.34273990336138366</v>
      </c>
      <c r="T55" s="291">
        <v>142.19</v>
      </c>
      <c r="U55" s="292">
        <v>107.72</v>
      </c>
      <c r="V55" s="292">
        <v>337.5</v>
      </c>
      <c r="W55" s="292">
        <v>34.47</v>
      </c>
      <c r="X55" s="292">
        <v>0.10213333333333333</v>
      </c>
      <c r="Y55" s="228">
        <v>0.5906245783088825</v>
      </c>
      <c r="Z55" s="225">
        <v>135.36</v>
      </c>
      <c r="AA55" s="226">
        <v>103.79000000000002</v>
      </c>
      <c r="AB55" s="226">
        <v>318.31</v>
      </c>
      <c r="AC55" s="226">
        <v>31.57</v>
      </c>
      <c r="AD55" s="227">
        <v>0.09918004461059973</v>
      </c>
      <c r="AE55" s="239">
        <v>0.5690765408715088</v>
      </c>
      <c r="AF55" s="225">
        <v>172.14</v>
      </c>
      <c r="AG55" s="246">
        <v>132.76</v>
      </c>
      <c r="AH55" s="247">
        <v>355.66</v>
      </c>
      <c r="AI55" s="246">
        <v>39.38</v>
      </c>
      <c r="AJ55" s="246">
        <v>0.11072372490580892</v>
      </c>
      <c r="AK55" s="228">
        <v>0.7279179262559157</v>
      </c>
      <c r="AL55" s="98">
        <v>154.39</v>
      </c>
      <c r="AM55" s="221">
        <v>117.73999999999998</v>
      </c>
      <c r="AN55" s="233">
        <v>377.48</v>
      </c>
      <c r="AO55" s="233">
        <v>36.65</v>
      </c>
      <c r="AP55" s="234">
        <v>0.09709123662180777</v>
      </c>
      <c r="AQ55" s="256">
        <v>0.6455638493324157</v>
      </c>
      <c r="AR55" s="312">
        <v>129.25</v>
      </c>
      <c r="AS55" s="308">
        <v>98.62</v>
      </c>
      <c r="AT55" s="308">
        <v>351.12</v>
      </c>
      <c r="AU55" s="308">
        <v>30.63</v>
      </c>
      <c r="AV55" s="313">
        <v>0.08723513328776486</v>
      </c>
      <c r="AW55" s="310">
        <v>0.5407296315709431</v>
      </c>
      <c r="AX55" s="286">
        <v>114.54</v>
      </c>
      <c r="AY55" s="246">
        <v>84.46000000000001</v>
      </c>
      <c r="AZ55" s="246">
        <v>371.95</v>
      </c>
      <c r="BA55" s="246">
        <v>30.08</v>
      </c>
      <c r="BB55" s="246">
        <v>0.08087108482322893</v>
      </c>
      <c r="BC55" s="239">
        <v>0.4630909012622375</v>
      </c>
      <c r="BD55" s="270">
        <f t="shared" si="2"/>
        <v>0.5542490472804696</v>
      </c>
    </row>
    <row r="56" spans="1:56" ht="13.5" hidden="1" thickBot="1">
      <c r="A56" s="221" t="s">
        <v>203</v>
      </c>
      <c r="B56" s="163">
        <v>4060.98</v>
      </c>
      <c r="C56" s="163">
        <v>0</v>
      </c>
      <c r="D56" s="171">
        <f t="shared" si="3"/>
        <v>4060.98</v>
      </c>
      <c r="E56" s="112">
        <f t="shared" si="1"/>
        <v>151.474554</v>
      </c>
      <c r="F56" s="196">
        <v>282.93</v>
      </c>
      <c r="G56" s="198">
        <v>21.11</v>
      </c>
      <c r="H56" s="196">
        <v>202.05</v>
      </c>
      <c r="I56" s="198">
        <v>19.14</v>
      </c>
      <c r="J56" s="196">
        <v>167.73</v>
      </c>
      <c r="K56" s="198">
        <v>16.93</v>
      </c>
      <c r="L56" s="196">
        <v>187.35</v>
      </c>
      <c r="M56" s="197">
        <v>21.58</v>
      </c>
      <c r="N56" s="288">
        <v>73.15</v>
      </c>
      <c r="O56" s="289">
        <v>45.95</v>
      </c>
      <c r="P56" s="289">
        <v>227.67</v>
      </c>
      <c r="Q56" s="289">
        <v>27.2</v>
      </c>
      <c r="R56" s="289">
        <v>0.11947116440462073</v>
      </c>
      <c r="S56" s="251">
        <v>0.3033512810343049</v>
      </c>
      <c r="T56" s="298">
        <v>118.44</v>
      </c>
      <c r="U56" s="299">
        <v>85.8</v>
      </c>
      <c r="V56" s="299">
        <v>249.67</v>
      </c>
      <c r="W56" s="299">
        <v>32.64</v>
      </c>
      <c r="X56" s="299">
        <v>0.13073256698842473</v>
      </c>
      <c r="Y56" s="251">
        <v>0.5664317717680819</v>
      </c>
      <c r="Z56" s="248">
        <v>105.84</v>
      </c>
      <c r="AA56" s="249">
        <v>75.13</v>
      </c>
      <c r="AB56" s="249">
        <v>246.68</v>
      </c>
      <c r="AC56" s="249">
        <v>30.71</v>
      </c>
      <c r="AD56" s="250">
        <v>0.12449327063401978</v>
      </c>
      <c r="AE56" s="253">
        <v>0.49599089758666653</v>
      </c>
      <c r="AF56" s="248">
        <v>136.28</v>
      </c>
      <c r="AG56" s="254">
        <v>99.09</v>
      </c>
      <c r="AH56" s="255">
        <v>254.82</v>
      </c>
      <c r="AI56" s="254">
        <v>37.19</v>
      </c>
      <c r="AJ56" s="254">
        <v>0.1459461580723648</v>
      </c>
      <c r="AK56" s="251">
        <v>0.654169280472019</v>
      </c>
      <c r="AL56" s="258">
        <v>119.09</v>
      </c>
      <c r="AM56" s="259">
        <v>85.23</v>
      </c>
      <c r="AN56" s="260">
        <v>261.11</v>
      </c>
      <c r="AO56" s="260">
        <v>33.86</v>
      </c>
      <c r="AP56" s="261">
        <v>0.12967714756233004</v>
      </c>
      <c r="AQ56" s="262">
        <v>0.5626687634940981</v>
      </c>
      <c r="AR56" s="265">
        <v>99.76</v>
      </c>
      <c r="AS56" s="237">
        <v>69.53</v>
      </c>
      <c r="AT56" s="237">
        <v>261.74</v>
      </c>
      <c r="AU56" s="237">
        <v>30.23</v>
      </c>
      <c r="AV56" s="238">
        <v>0.11549629403224573</v>
      </c>
      <c r="AW56" s="228">
        <v>0.45902099173700156</v>
      </c>
      <c r="AX56" s="248">
        <v>87.17</v>
      </c>
      <c r="AY56" s="254">
        <v>57.010000000000005</v>
      </c>
      <c r="AZ56" s="255">
        <v>286.4</v>
      </c>
      <c r="BA56" s="254">
        <v>30.16</v>
      </c>
      <c r="BB56" s="254">
        <v>0.10530726256983242</v>
      </c>
      <c r="BC56" s="253">
        <v>0.3763668450873934</v>
      </c>
      <c r="BD56" s="271">
        <f t="shared" si="2"/>
        <v>0.48828569016850937</v>
      </c>
    </row>
    <row r="59" ht="12.75">
      <c r="A59" s="177"/>
    </row>
  </sheetData>
  <sheetProtection/>
  <mergeCells count="16">
    <mergeCell ref="AL2:AQ2"/>
    <mergeCell ref="AR2:AW2"/>
    <mergeCell ref="AX2:BC2"/>
    <mergeCell ref="BD2:BD4"/>
    <mergeCell ref="J2:K2"/>
    <mergeCell ref="L2:M2"/>
    <mergeCell ref="N2:S2"/>
    <mergeCell ref="T2:Y2"/>
    <mergeCell ref="Z2:AE2"/>
    <mergeCell ref="AF2:AK2"/>
    <mergeCell ref="A2:A4"/>
    <mergeCell ref="B2:B4"/>
    <mergeCell ref="C2:C4"/>
    <mergeCell ref="D2:D4"/>
    <mergeCell ref="F2:G2"/>
    <mergeCell ref="H2:I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E60"/>
  <sheetViews>
    <sheetView zoomScale="85" zoomScaleNormal="85" zoomScalePageLayoutView="0" workbookViewId="0" topLeftCell="A1">
      <pane xSplit="1" topLeftCell="AP1" activePane="topRight" state="frozen"/>
      <selection pane="topLeft" activeCell="A1" sqref="A1"/>
      <selection pane="topRight" activeCell="BD9" sqref="BD9"/>
    </sheetView>
  </sheetViews>
  <sheetFormatPr defaultColWidth="9.140625" defaultRowHeight="12.75"/>
  <cols>
    <col min="1" max="1" width="24.57421875" style="0" customWidth="1"/>
    <col min="2" max="4" width="11.00390625" style="0" customWidth="1"/>
    <col min="5" max="5" width="11.00390625" style="0" hidden="1" customWidth="1"/>
    <col min="6" max="13" width="9.140625" style="0" hidden="1" customWidth="1"/>
    <col min="14" max="22" width="9.140625" style="0" customWidth="1"/>
    <col min="56" max="56" width="11.7109375" style="0" customWidth="1"/>
    <col min="57" max="57" width="11.8515625" style="0" customWidth="1"/>
  </cols>
  <sheetData>
    <row r="1" spans="1:5" ht="13.5" thickBot="1">
      <c r="A1" s="3"/>
      <c r="B1" s="79"/>
      <c r="C1" s="79"/>
      <c r="D1" s="79"/>
      <c r="E1" s="126"/>
    </row>
    <row r="2" spans="1:56" ht="12.75">
      <c r="A2" s="334" t="s">
        <v>0</v>
      </c>
      <c r="B2" s="337" t="s">
        <v>147</v>
      </c>
      <c r="C2" s="337" t="s">
        <v>148</v>
      </c>
      <c r="D2" s="337" t="s">
        <v>149</v>
      </c>
      <c r="E2" s="160" t="s">
        <v>152</v>
      </c>
      <c r="F2" s="332" t="s">
        <v>71</v>
      </c>
      <c r="G2" s="333"/>
      <c r="H2" s="332" t="s">
        <v>72</v>
      </c>
      <c r="I2" s="333"/>
      <c r="J2" s="332" t="s">
        <v>73</v>
      </c>
      <c r="K2" s="333"/>
      <c r="L2" s="326" t="s">
        <v>108</v>
      </c>
      <c r="M2" s="329"/>
      <c r="N2" s="326" t="s">
        <v>109</v>
      </c>
      <c r="O2" s="327"/>
      <c r="P2" s="327"/>
      <c r="Q2" s="327"/>
      <c r="R2" s="327"/>
      <c r="S2" s="328"/>
      <c r="T2" s="326" t="s">
        <v>118</v>
      </c>
      <c r="U2" s="327"/>
      <c r="V2" s="327"/>
      <c r="W2" s="327"/>
      <c r="X2" s="327"/>
      <c r="Y2" s="328"/>
      <c r="Z2" s="326" t="s">
        <v>119</v>
      </c>
      <c r="AA2" s="327"/>
      <c r="AB2" s="327"/>
      <c r="AC2" s="327"/>
      <c r="AD2" s="327"/>
      <c r="AE2" s="329"/>
      <c r="AF2" s="326" t="s">
        <v>50</v>
      </c>
      <c r="AG2" s="327"/>
      <c r="AH2" s="327"/>
      <c r="AI2" s="327"/>
      <c r="AJ2" s="327"/>
      <c r="AK2" s="328"/>
      <c r="AL2" s="326" t="s">
        <v>35</v>
      </c>
      <c r="AM2" s="338"/>
      <c r="AN2" s="327"/>
      <c r="AO2" s="327"/>
      <c r="AP2" s="327"/>
      <c r="AQ2" s="328"/>
      <c r="AR2" s="326" t="s">
        <v>36</v>
      </c>
      <c r="AS2" s="338"/>
      <c r="AT2" s="327"/>
      <c r="AU2" s="327"/>
      <c r="AV2" s="327"/>
      <c r="AW2" s="328"/>
      <c r="AX2" s="326" t="s">
        <v>37</v>
      </c>
      <c r="AY2" s="338"/>
      <c r="AZ2" s="327"/>
      <c r="BA2" s="327"/>
      <c r="BB2" s="327"/>
      <c r="BC2" s="329"/>
      <c r="BD2" s="330" t="s">
        <v>138</v>
      </c>
    </row>
    <row r="3" spans="1:56" ht="12.75">
      <c r="A3" s="335"/>
      <c r="B3" s="337"/>
      <c r="C3" s="337"/>
      <c r="D3" s="337"/>
      <c r="E3" s="201" t="s">
        <v>52</v>
      </c>
      <c r="F3" s="43" t="s">
        <v>29</v>
      </c>
      <c r="G3" s="83" t="s">
        <v>31</v>
      </c>
      <c r="H3" s="43" t="s">
        <v>29</v>
      </c>
      <c r="I3" s="83" t="s">
        <v>31</v>
      </c>
      <c r="J3" s="43" t="s">
        <v>29</v>
      </c>
      <c r="K3" s="83" t="s">
        <v>31</v>
      </c>
      <c r="L3" s="6" t="s">
        <v>29</v>
      </c>
      <c r="M3" s="4" t="s">
        <v>31</v>
      </c>
      <c r="N3" s="6" t="s">
        <v>217</v>
      </c>
      <c r="O3" s="5" t="s">
        <v>205</v>
      </c>
      <c r="P3" s="5" t="s">
        <v>29</v>
      </c>
      <c r="Q3" s="5" t="s">
        <v>206</v>
      </c>
      <c r="R3" s="5" t="s">
        <v>207</v>
      </c>
      <c r="S3" s="193" t="s">
        <v>208</v>
      </c>
      <c r="T3" s="6" t="s">
        <v>217</v>
      </c>
      <c r="U3" s="5" t="s">
        <v>205</v>
      </c>
      <c r="V3" s="5" t="s">
        <v>29</v>
      </c>
      <c r="W3" s="5" t="s">
        <v>206</v>
      </c>
      <c r="X3" s="5" t="s">
        <v>207</v>
      </c>
      <c r="Y3" s="193" t="s">
        <v>208</v>
      </c>
      <c r="Z3" s="6" t="s">
        <v>217</v>
      </c>
      <c r="AA3" s="5" t="s">
        <v>205</v>
      </c>
      <c r="AB3" s="5" t="s">
        <v>29</v>
      </c>
      <c r="AC3" s="5" t="s">
        <v>206</v>
      </c>
      <c r="AD3" s="5" t="s">
        <v>207</v>
      </c>
      <c r="AE3" s="4" t="s">
        <v>208</v>
      </c>
      <c r="AF3" s="6" t="s">
        <v>217</v>
      </c>
      <c r="AG3" s="5" t="s">
        <v>205</v>
      </c>
      <c r="AH3" s="5" t="s">
        <v>29</v>
      </c>
      <c r="AI3" s="5" t="s">
        <v>206</v>
      </c>
      <c r="AJ3" s="5" t="s">
        <v>207</v>
      </c>
      <c r="AK3" s="193" t="s">
        <v>208</v>
      </c>
      <c r="AL3" s="6" t="s">
        <v>217</v>
      </c>
      <c r="AM3" s="5" t="s">
        <v>205</v>
      </c>
      <c r="AN3" s="5" t="s">
        <v>29</v>
      </c>
      <c r="AO3" s="5" t="s">
        <v>206</v>
      </c>
      <c r="AP3" s="5" t="s">
        <v>207</v>
      </c>
      <c r="AQ3" s="193" t="s">
        <v>208</v>
      </c>
      <c r="AR3" s="6" t="s">
        <v>217</v>
      </c>
      <c r="AS3" s="5" t="s">
        <v>205</v>
      </c>
      <c r="AT3" s="5" t="s">
        <v>29</v>
      </c>
      <c r="AU3" s="5" t="s">
        <v>206</v>
      </c>
      <c r="AV3" s="5" t="s">
        <v>207</v>
      </c>
      <c r="AW3" s="193" t="s">
        <v>208</v>
      </c>
      <c r="AX3" s="6" t="s">
        <v>217</v>
      </c>
      <c r="AY3" s="5" t="s">
        <v>205</v>
      </c>
      <c r="AZ3" s="5" t="s">
        <v>29</v>
      </c>
      <c r="BA3" s="5" t="s">
        <v>206</v>
      </c>
      <c r="BB3" s="5" t="s">
        <v>207</v>
      </c>
      <c r="BC3" s="193" t="s">
        <v>208</v>
      </c>
      <c r="BD3" s="331"/>
    </row>
    <row r="4" spans="1:56" ht="13.5" thickBot="1">
      <c r="A4" s="336"/>
      <c r="B4" s="337"/>
      <c r="C4" s="337"/>
      <c r="D4" s="337"/>
      <c r="E4" s="202" t="s">
        <v>56</v>
      </c>
      <c r="F4" s="43" t="s">
        <v>57</v>
      </c>
      <c r="G4" s="199" t="s">
        <v>56</v>
      </c>
      <c r="H4" s="43" t="s">
        <v>57</v>
      </c>
      <c r="I4" s="199" t="s">
        <v>56</v>
      </c>
      <c r="J4" s="43" t="s">
        <v>57</v>
      </c>
      <c r="K4" s="199" t="s">
        <v>56</v>
      </c>
      <c r="L4" s="57" t="s">
        <v>57</v>
      </c>
      <c r="M4" s="56" t="s">
        <v>56</v>
      </c>
      <c r="N4" s="6" t="s">
        <v>56</v>
      </c>
      <c r="O4" s="5" t="s">
        <v>56</v>
      </c>
      <c r="P4" s="5" t="s">
        <v>57</v>
      </c>
      <c r="Q4" s="5" t="s">
        <v>56</v>
      </c>
      <c r="R4" s="5" t="s">
        <v>209</v>
      </c>
      <c r="S4" s="193" t="s">
        <v>210</v>
      </c>
      <c r="T4" s="6" t="s">
        <v>56</v>
      </c>
      <c r="U4" s="5" t="s">
        <v>56</v>
      </c>
      <c r="V4" s="5" t="s">
        <v>57</v>
      </c>
      <c r="W4" s="5" t="s">
        <v>56</v>
      </c>
      <c r="X4" s="5" t="s">
        <v>209</v>
      </c>
      <c r="Y4" s="193" t="s">
        <v>210</v>
      </c>
      <c r="Z4" s="6" t="s">
        <v>56</v>
      </c>
      <c r="AA4" s="5" t="s">
        <v>56</v>
      </c>
      <c r="AB4" s="5" t="s">
        <v>57</v>
      </c>
      <c r="AC4" s="5" t="s">
        <v>56</v>
      </c>
      <c r="AD4" s="5" t="s">
        <v>209</v>
      </c>
      <c r="AE4" s="4" t="s">
        <v>210</v>
      </c>
      <c r="AF4" s="6" t="s">
        <v>56</v>
      </c>
      <c r="AG4" s="5" t="s">
        <v>56</v>
      </c>
      <c r="AH4" s="5" t="s">
        <v>57</v>
      </c>
      <c r="AI4" s="5" t="s">
        <v>56</v>
      </c>
      <c r="AJ4" s="5" t="s">
        <v>209</v>
      </c>
      <c r="AK4" s="193" t="s">
        <v>210</v>
      </c>
      <c r="AL4" s="6" t="s">
        <v>56</v>
      </c>
      <c r="AM4" s="5" t="s">
        <v>56</v>
      </c>
      <c r="AN4" s="5" t="s">
        <v>57</v>
      </c>
      <c r="AO4" s="5" t="s">
        <v>56</v>
      </c>
      <c r="AP4" s="5" t="s">
        <v>209</v>
      </c>
      <c r="AQ4" s="193" t="s">
        <v>210</v>
      </c>
      <c r="AR4" s="6" t="s">
        <v>56</v>
      </c>
      <c r="AS4" s="5" t="s">
        <v>56</v>
      </c>
      <c r="AT4" s="5" t="s">
        <v>57</v>
      </c>
      <c r="AU4" s="5" t="s">
        <v>56</v>
      </c>
      <c r="AV4" s="5" t="s">
        <v>209</v>
      </c>
      <c r="AW4" s="193" t="s">
        <v>210</v>
      </c>
      <c r="AX4" s="6" t="s">
        <v>56</v>
      </c>
      <c r="AY4" s="5" t="s">
        <v>56</v>
      </c>
      <c r="AZ4" s="5" t="s">
        <v>57</v>
      </c>
      <c r="BA4" s="5" t="s">
        <v>56</v>
      </c>
      <c r="BB4" s="5" t="s">
        <v>209</v>
      </c>
      <c r="BC4" s="193" t="s">
        <v>210</v>
      </c>
      <c r="BD4" s="331"/>
    </row>
    <row r="5" spans="1:56" ht="13.5" thickBot="1">
      <c r="A5" s="98" t="s">
        <v>167</v>
      </c>
      <c r="B5" s="66" t="s">
        <v>74</v>
      </c>
      <c r="C5" s="138" t="s">
        <v>75</v>
      </c>
      <c r="D5" s="138" t="s">
        <v>76</v>
      </c>
      <c r="E5" s="81" t="s">
        <v>77</v>
      </c>
      <c r="F5" s="43" t="s">
        <v>78</v>
      </c>
      <c r="G5" s="44" t="s">
        <v>79</v>
      </c>
      <c r="H5" s="43" t="s">
        <v>80</v>
      </c>
      <c r="I5" s="44" t="s">
        <v>81</v>
      </c>
      <c r="J5" s="43" t="s">
        <v>82</v>
      </c>
      <c r="K5" s="44" t="s">
        <v>83</v>
      </c>
      <c r="L5" s="43" t="s">
        <v>84</v>
      </c>
      <c r="M5" s="41" t="s">
        <v>85</v>
      </c>
      <c r="N5" s="6" t="s">
        <v>86</v>
      </c>
      <c r="O5" s="5" t="s">
        <v>87</v>
      </c>
      <c r="P5" s="5" t="s">
        <v>169</v>
      </c>
      <c r="Q5" s="5" t="s">
        <v>88</v>
      </c>
      <c r="R5" s="5" t="s">
        <v>204</v>
      </c>
      <c r="S5" s="193" t="s">
        <v>168</v>
      </c>
      <c r="T5" s="82" t="s">
        <v>211</v>
      </c>
      <c r="U5" s="42" t="s">
        <v>212</v>
      </c>
      <c r="V5" s="42" t="s">
        <v>214</v>
      </c>
      <c r="W5" s="42" t="s">
        <v>213</v>
      </c>
      <c r="X5" s="42" t="s">
        <v>215</v>
      </c>
      <c r="Y5" s="83" t="s">
        <v>216</v>
      </c>
      <c r="Z5" s="41" t="s">
        <v>218</v>
      </c>
      <c r="AA5" s="41" t="s">
        <v>219</v>
      </c>
      <c r="AB5" s="41" t="s">
        <v>221</v>
      </c>
      <c r="AC5" s="41" t="s">
        <v>220</v>
      </c>
      <c r="AD5" s="41" t="s">
        <v>222</v>
      </c>
      <c r="AE5" s="41" t="s">
        <v>223</v>
      </c>
      <c r="AF5" s="43" t="s">
        <v>228</v>
      </c>
      <c r="AG5" s="41" t="s">
        <v>229</v>
      </c>
      <c r="AH5" s="41" t="s">
        <v>227</v>
      </c>
      <c r="AI5" s="41" t="s">
        <v>226</v>
      </c>
      <c r="AJ5" s="41" t="s">
        <v>225</v>
      </c>
      <c r="AK5" s="44" t="s">
        <v>224</v>
      </c>
      <c r="AL5" s="43" t="s">
        <v>236</v>
      </c>
      <c r="AM5" s="41" t="s">
        <v>238</v>
      </c>
      <c r="AN5" s="41" t="s">
        <v>237</v>
      </c>
      <c r="AO5" s="41" t="s">
        <v>239</v>
      </c>
      <c r="AP5" s="41" t="s">
        <v>240</v>
      </c>
      <c r="AQ5" s="44" t="s">
        <v>241</v>
      </c>
      <c r="AR5" s="43" t="s">
        <v>230</v>
      </c>
      <c r="AS5" s="41" t="s">
        <v>232</v>
      </c>
      <c r="AT5" s="41" t="s">
        <v>231</v>
      </c>
      <c r="AU5" s="41" t="s">
        <v>233</v>
      </c>
      <c r="AV5" s="41" t="s">
        <v>234</v>
      </c>
      <c r="AW5" s="44" t="s">
        <v>235</v>
      </c>
      <c r="AX5" s="43" t="s">
        <v>90</v>
      </c>
      <c r="AY5" s="41" t="s">
        <v>92</v>
      </c>
      <c r="AZ5" s="41" t="s">
        <v>91</v>
      </c>
      <c r="BA5" s="41" t="s">
        <v>93</v>
      </c>
      <c r="BB5" s="41" t="s">
        <v>94</v>
      </c>
      <c r="BC5" s="41" t="s">
        <v>95</v>
      </c>
      <c r="BD5" s="272" t="s">
        <v>89</v>
      </c>
    </row>
    <row r="6" spans="1:57" ht="12.75">
      <c r="A6" s="221" t="s">
        <v>170</v>
      </c>
      <c r="B6" s="213">
        <v>3329.16</v>
      </c>
      <c r="C6" s="163">
        <v>1111.1</v>
      </c>
      <c r="D6" s="204">
        <f aca="true" t="shared" si="0" ref="D6:D36">B6+C6</f>
        <v>4440.26</v>
      </c>
      <c r="E6" s="81">
        <f aca="true" t="shared" si="1" ref="E6:E37">D6*0.0373</f>
        <v>165.621698</v>
      </c>
      <c r="F6" s="222">
        <v>908.1333333333333</v>
      </c>
      <c r="G6" s="223">
        <v>38.2</v>
      </c>
      <c r="H6" s="222">
        <v>787.42</v>
      </c>
      <c r="I6" s="223">
        <v>41.57</v>
      </c>
      <c r="J6" s="222">
        <v>730.77</v>
      </c>
      <c r="K6" s="223">
        <v>39.3</v>
      </c>
      <c r="L6" s="222">
        <v>792.15</v>
      </c>
      <c r="M6" s="224">
        <v>42.94</v>
      </c>
      <c r="N6" s="225">
        <v>158.99</v>
      </c>
      <c r="O6" s="226">
        <v>121.86</v>
      </c>
      <c r="P6" s="226">
        <v>620.31</v>
      </c>
      <c r="Q6" s="226">
        <v>37.13</v>
      </c>
      <c r="R6" s="227">
        <f aca="true" t="shared" si="2" ref="R6:R36">Q6/P6</f>
        <v>0.05985716819009851</v>
      </c>
      <c r="S6" s="228">
        <f aca="true" t="shared" si="3" ref="S6:S32">O6/(D6*0.0373)</f>
        <v>0.7357731593839836</v>
      </c>
      <c r="T6" s="229">
        <v>172.3</v>
      </c>
      <c r="U6" s="230">
        <v>130.67</v>
      </c>
      <c r="V6" s="230">
        <v>655.43</v>
      </c>
      <c r="W6" s="230">
        <v>41.63</v>
      </c>
      <c r="X6" s="231">
        <f aca="true" t="shared" si="4" ref="X6:X26">W6/V6</f>
        <v>0.06351555467403079</v>
      </c>
      <c r="Y6" s="232">
        <f aca="true" t="shared" si="5" ref="Y6:Y26">U6/(D6*0.0373)</f>
        <v>0.7889666727121707</v>
      </c>
      <c r="Z6" s="229">
        <v>175.8</v>
      </c>
      <c r="AA6" s="230">
        <v>135.8</v>
      </c>
      <c r="AB6" s="230">
        <v>600.66</v>
      </c>
      <c r="AC6" s="230">
        <v>40.22</v>
      </c>
      <c r="AD6" s="231">
        <f aca="true" t="shared" si="6" ref="AD6:AD26">AC6/AB6</f>
        <v>0.06695967768787667</v>
      </c>
      <c r="AE6" s="252">
        <f aca="true" t="shared" si="7" ref="AE6:AE26">AA6/E6</f>
        <v>0.8199408751382322</v>
      </c>
      <c r="AF6" s="225">
        <v>192.75</v>
      </c>
      <c r="AG6" s="226">
        <v>151.71</v>
      </c>
      <c r="AH6" s="226">
        <v>605.34</v>
      </c>
      <c r="AI6" s="226">
        <v>41.03999999999999</v>
      </c>
      <c r="AJ6" s="227">
        <v>0.06779661016949151</v>
      </c>
      <c r="AK6" s="228">
        <v>0.9160031676525862</v>
      </c>
      <c r="AL6" s="98">
        <v>191.43</v>
      </c>
      <c r="AM6" s="233">
        <v>149.08</v>
      </c>
      <c r="AN6" s="221">
        <v>616.91</v>
      </c>
      <c r="AO6" s="233">
        <v>42.35</v>
      </c>
      <c r="AP6" s="234">
        <v>0.06864858731419494</v>
      </c>
      <c r="AQ6" s="256">
        <v>0.9001236057850343</v>
      </c>
      <c r="AR6" s="263">
        <v>147.61</v>
      </c>
      <c r="AS6" s="235">
        <v>110.03000000000002</v>
      </c>
      <c r="AT6" s="235">
        <v>606.4</v>
      </c>
      <c r="AU6" s="235">
        <v>37.58</v>
      </c>
      <c r="AV6" s="236">
        <v>0.061972295514511874</v>
      </c>
      <c r="AW6" s="264">
        <v>0.664345320261117</v>
      </c>
      <c r="AX6" s="225">
        <v>153.12</v>
      </c>
      <c r="AY6" s="226">
        <v>114.54</v>
      </c>
      <c r="AZ6" s="226">
        <v>634.11</v>
      </c>
      <c r="BA6" s="226">
        <v>38.58</v>
      </c>
      <c r="BB6" s="227">
        <v>0.060841178975256656</v>
      </c>
      <c r="BC6" s="239">
        <v>0.691576051828668</v>
      </c>
      <c r="BD6" s="270">
        <f aca="true" t="shared" si="8" ref="BD6:BD40">AVERAGE(S6,Y6,AE6,AK6,AQ6,AW6,BC6)</f>
        <v>0.7881041218231132</v>
      </c>
      <c r="BE6" s="125"/>
    </row>
    <row r="7" spans="1:57" ht="12.75">
      <c r="A7" s="221" t="s">
        <v>171</v>
      </c>
      <c r="B7" s="214">
        <v>3016.2</v>
      </c>
      <c r="C7" s="171">
        <v>232.9</v>
      </c>
      <c r="D7" s="205">
        <f t="shared" si="0"/>
        <v>3249.1</v>
      </c>
      <c r="E7" s="81">
        <f t="shared" si="1"/>
        <v>121.19143</v>
      </c>
      <c r="F7" s="194">
        <v>393.8666666666667</v>
      </c>
      <c r="G7" s="119">
        <v>22.1</v>
      </c>
      <c r="H7" s="194">
        <v>417.05</v>
      </c>
      <c r="I7" s="119">
        <v>22.94</v>
      </c>
      <c r="J7" s="194">
        <v>291.06</v>
      </c>
      <c r="K7" s="119">
        <v>16.83</v>
      </c>
      <c r="L7" s="194" t="s">
        <v>115</v>
      </c>
      <c r="M7" s="128"/>
      <c r="N7" s="225">
        <v>98.32</v>
      </c>
      <c r="O7" s="226">
        <v>62.05</v>
      </c>
      <c r="P7" s="226">
        <v>312.28</v>
      </c>
      <c r="Q7" s="226">
        <v>17.88</v>
      </c>
      <c r="R7" s="227">
        <f t="shared" si="2"/>
        <v>0.057256308441142566</v>
      </c>
      <c r="S7" s="228">
        <f t="shared" si="3"/>
        <v>0.5119998996628722</v>
      </c>
      <c r="T7" s="225">
        <v>125.09</v>
      </c>
      <c r="U7" s="226">
        <v>104.22</v>
      </c>
      <c r="V7" s="226">
        <v>323.48</v>
      </c>
      <c r="W7" s="226">
        <v>20.87</v>
      </c>
      <c r="X7" s="227">
        <f t="shared" si="4"/>
        <v>0.0645171262520094</v>
      </c>
      <c r="Y7" s="228">
        <f t="shared" si="5"/>
        <v>0.8599617976287597</v>
      </c>
      <c r="Z7" s="225">
        <v>118.69</v>
      </c>
      <c r="AA7" s="226">
        <v>99.1</v>
      </c>
      <c r="AB7" s="226">
        <v>286.41</v>
      </c>
      <c r="AC7" s="226">
        <v>19.59</v>
      </c>
      <c r="AD7" s="227">
        <f t="shared" si="6"/>
        <v>0.06839844977479836</v>
      </c>
      <c r="AE7" s="239">
        <f t="shared" si="7"/>
        <v>0.8177145859241037</v>
      </c>
      <c r="AF7" s="225">
        <v>134.88</v>
      </c>
      <c r="AG7" s="226">
        <v>113.47</v>
      </c>
      <c r="AH7" s="226">
        <v>311.28</v>
      </c>
      <c r="AI7" s="226">
        <v>21.409999999999997</v>
      </c>
      <c r="AJ7" s="227">
        <v>0.0687805191467489</v>
      </c>
      <c r="AK7" s="228">
        <v>0.9362873265873668</v>
      </c>
      <c r="AL7" s="98">
        <v>119.82</v>
      </c>
      <c r="AM7" s="233">
        <v>100.07</v>
      </c>
      <c r="AN7" s="221">
        <v>281.71</v>
      </c>
      <c r="AO7" s="233">
        <v>19.75</v>
      </c>
      <c r="AP7" s="234">
        <v>0.0701075574172021</v>
      </c>
      <c r="AQ7" s="256">
        <v>0.8257184522040873</v>
      </c>
      <c r="AR7" s="265">
        <v>94.42</v>
      </c>
      <c r="AS7" s="237">
        <v>75.48</v>
      </c>
      <c r="AT7" s="237">
        <v>311.93</v>
      </c>
      <c r="AU7" s="237">
        <v>18.94</v>
      </c>
      <c r="AV7" s="238">
        <v>0.06071875100182734</v>
      </c>
      <c r="AW7" s="228">
        <v>0.6228163163022337</v>
      </c>
      <c r="AX7" s="225">
        <v>87.72</v>
      </c>
      <c r="AY7" s="226">
        <v>49.379999999999995</v>
      </c>
      <c r="AZ7" s="226">
        <v>303.06</v>
      </c>
      <c r="BA7" s="226">
        <v>38.34</v>
      </c>
      <c r="BB7" s="227">
        <v>0.12650960205899822</v>
      </c>
      <c r="BC7" s="239">
        <v>0.4074545535109207</v>
      </c>
      <c r="BD7" s="270">
        <f t="shared" si="8"/>
        <v>0.7117075616886207</v>
      </c>
      <c r="BE7" s="125"/>
    </row>
    <row r="8" spans="1:57" ht="12.75">
      <c r="A8" s="221" t="s">
        <v>8</v>
      </c>
      <c r="B8" s="214">
        <v>4427.8</v>
      </c>
      <c r="C8" s="171">
        <v>165.3</v>
      </c>
      <c r="D8" s="204">
        <f t="shared" si="0"/>
        <v>4593.1</v>
      </c>
      <c r="E8" s="81">
        <f t="shared" si="1"/>
        <v>171.32263</v>
      </c>
      <c r="F8" s="194">
        <v>437.3333333333333</v>
      </c>
      <c r="G8" s="119">
        <v>22.35</v>
      </c>
      <c r="H8" s="194">
        <v>443.83</v>
      </c>
      <c r="I8" s="119">
        <v>22.72</v>
      </c>
      <c r="J8" s="194">
        <v>384.53</v>
      </c>
      <c r="K8" s="119">
        <v>19.9</v>
      </c>
      <c r="L8" s="194">
        <v>433.24</v>
      </c>
      <c r="M8" s="128">
        <v>22.93</v>
      </c>
      <c r="N8" s="225">
        <v>118.83</v>
      </c>
      <c r="O8" s="226">
        <v>68.37</v>
      </c>
      <c r="P8" s="226">
        <v>672.83</v>
      </c>
      <c r="Q8" s="226">
        <v>50.46</v>
      </c>
      <c r="R8" s="227">
        <f t="shared" si="2"/>
        <v>0.07499665591605606</v>
      </c>
      <c r="S8" s="228">
        <f t="shared" si="3"/>
        <v>0.39907162293737847</v>
      </c>
      <c r="T8" s="225">
        <v>182.91</v>
      </c>
      <c r="U8" s="226">
        <v>111.47</v>
      </c>
      <c r="V8" s="226">
        <v>952.52</v>
      </c>
      <c r="W8" s="226">
        <v>71.44</v>
      </c>
      <c r="X8" s="227">
        <f t="shared" si="4"/>
        <v>0.07500104984672237</v>
      </c>
      <c r="Y8" s="228">
        <f t="shared" si="5"/>
        <v>0.6506437590877515</v>
      </c>
      <c r="Z8" s="225">
        <v>171.78</v>
      </c>
      <c r="AA8" s="226">
        <v>126.66</v>
      </c>
      <c r="AB8" s="226">
        <v>601.58</v>
      </c>
      <c r="AC8" s="226">
        <v>45.12</v>
      </c>
      <c r="AD8" s="227">
        <f t="shared" si="6"/>
        <v>0.07500249343395723</v>
      </c>
      <c r="AE8" s="239">
        <f t="shared" si="7"/>
        <v>0.7393068854943448</v>
      </c>
      <c r="AF8" s="225">
        <v>194.12</v>
      </c>
      <c r="AG8" s="226">
        <v>141.06</v>
      </c>
      <c r="AH8" s="226">
        <v>707.39</v>
      </c>
      <c r="AI8" s="226">
        <v>53.06</v>
      </c>
      <c r="AJ8" s="227">
        <v>0.07500812847227131</v>
      </c>
      <c r="AK8" s="228">
        <v>0.8233588288949335</v>
      </c>
      <c r="AL8" s="98">
        <v>191.17</v>
      </c>
      <c r="AM8" s="233">
        <v>139.303</v>
      </c>
      <c r="AN8" s="221">
        <v>691.56</v>
      </c>
      <c r="AO8" s="233">
        <v>51.867</v>
      </c>
      <c r="AP8" s="234">
        <v>0.075</v>
      </c>
      <c r="AQ8" s="256">
        <v>0.8131033244119589</v>
      </c>
      <c r="AR8" s="265">
        <v>155.76</v>
      </c>
      <c r="AS8" s="237">
        <v>94.33574999999999</v>
      </c>
      <c r="AT8" s="237">
        <v>818.99</v>
      </c>
      <c r="AU8" s="237">
        <v>61.42425</v>
      </c>
      <c r="AV8" s="238">
        <v>0.075</v>
      </c>
      <c r="AW8" s="228">
        <v>0.5506321610869503</v>
      </c>
      <c r="AX8" s="225">
        <v>159.32</v>
      </c>
      <c r="AY8" s="226">
        <v>101.276</v>
      </c>
      <c r="AZ8" s="226">
        <v>773.92</v>
      </c>
      <c r="BA8" s="226">
        <v>58.044</v>
      </c>
      <c r="BB8" s="227">
        <v>0.075</v>
      </c>
      <c r="BC8" s="239">
        <v>0.5911419874887515</v>
      </c>
      <c r="BD8" s="270">
        <f t="shared" si="8"/>
        <v>0.6524655099145812</v>
      </c>
      <c r="BE8" s="125"/>
    </row>
    <row r="9" spans="1:57" ht="12.75">
      <c r="A9" s="221" t="s">
        <v>172</v>
      </c>
      <c r="B9" s="214">
        <v>5308.3</v>
      </c>
      <c r="C9" s="171">
        <v>889.4</v>
      </c>
      <c r="D9" s="205">
        <f t="shared" si="0"/>
        <v>6197.7</v>
      </c>
      <c r="E9" s="81">
        <f t="shared" si="1"/>
        <v>231.17421</v>
      </c>
      <c r="F9" s="194">
        <v>535.0666666666667</v>
      </c>
      <c r="G9" s="119">
        <v>26.15</v>
      </c>
      <c r="H9" s="194">
        <v>508.3</v>
      </c>
      <c r="I9" s="119">
        <v>24.83</v>
      </c>
      <c r="J9" s="194" t="s">
        <v>115</v>
      </c>
      <c r="K9" s="119"/>
      <c r="L9" s="194" t="s">
        <v>115</v>
      </c>
      <c r="M9" s="128"/>
      <c r="N9" s="225">
        <v>150.57</v>
      </c>
      <c r="O9" s="226">
        <v>123.74</v>
      </c>
      <c r="P9" s="226">
        <v>477.64</v>
      </c>
      <c r="Q9" s="226">
        <v>26.83</v>
      </c>
      <c r="R9" s="227">
        <f t="shared" si="2"/>
        <v>0.05617201239427184</v>
      </c>
      <c r="S9" s="228">
        <f t="shared" si="3"/>
        <v>0.5352673206929095</v>
      </c>
      <c r="T9" s="225">
        <v>196.22</v>
      </c>
      <c r="U9" s="226">
        <v>165.97</v>
      </c>
      <c r="V9" s="226">
        <v>481.82</v>
      </c>
      <c r="W9" s="226">
        <v>30.25</v>
      </c>
      <c r="X9" s="227">
        <f t="shared" si="4"/>
        <v>0.06278278195176622</v>
      </c>
      <c r="Y9" s="228">
        <f t="shared" si="5"/>
        <v>0.7179434072684838</v>
      </c>
      <c r="Z9" s="225">
        <v>210.01</v>
      </c>
      <c r="AA9" s="226">
        <v>179.53</v>
      </c>
      <c r="AB9" s="226">
        <v>453.53</v>
      </c>
      <c r="AC9" s="226">
        <v>30.48</v>
      </c>
      <c r="AD9" s="227">
        <f t="shared" si="6"/>
        <v>0.06720613851343903</v>
      </c>
      <c r="AE9" s="239">
        <f t="shared" si="7"/>
        <v>0.7766004694035723</v>
      </c>
      <c r="AF9" s="225">
        <v>232.82</v>
      </c>
      <c r="AG9" s="226">
        <v>199.62</v>
      </c>
      <c r="AH9" s="226">
        <v>489.32</v>
      </c>
      <c r="AI9" s="226">
        <v>33.19999999999999</v>
      </c>
      <c r="AJ9" s="227">
        <v>0.06784926019782553</v>
      </c>
      <c r="AK9" s="228">
        <v>0.863504627094865</v>
      </c>
      <c r="AL9" s="98">
        <v>228.15</v>
      </c>
      <c r="AM9" s="233">
        <v>197.76</v>
      </c>
      <c r="AN9" s="221">
        <v>442.21</v>
      </c>
      <c r="AO9" s="233">
        <v>30.39</v>
      </c>
      <c r="AP9" s="234">
        <v>0.0687230049071708</v>
      </c>
      <c r="AQ9" s="256">
        <v>0.8554587468904944</v>
      </c>
      <c r="AR9" s="265">
        <v>166.1</v>
      </c>
      <c r="AS9" s="237">
        <v>139.51</v>
      </c>
      <c r="AT9" s="237">
        <v>431.53</v>
      </c>
      <c r="AU9" s="237">
        <v>26.59</v>
      </c>
      <c r="AV9" s="238">
        <v>0.06161796398859871</v>
      </c>
      <c r="AW9" s="228">
        <v>0.6034842727482447</v>
      </c>
      <c r="AX9" s="225">
        <v>159.18</v>
      </c>
      <c r="AY9" s="226">
        <v>129.83</v>
      </c>
      <c r="AZ9" s="226">
        <v>484.88</v>
      </c>
      <c r="BA9" s="226">
        <v>29.35</v>
      </c>
      <c r="BB9" s="227">
        <v>0.060530440521366115</v>
      </c>
      <c r="BC9" s="239">
        <v>0.5616110897491551</v>
      </c>
      <c r="BD9" s="270">
        <f t="shared" si="8"/>
        <v>0.7019814191211035</v>
      </c>
      <c r="BE9" s="125"/>
    </row>
    <row r="10" spans="1:57" ht="12.75">
      <c r="A10" s="221" t="s">
        <v>67</v>
      </c>
      <c r="B10" s="171">
        <v>1987.6</v>
      </c>
      <c r="C10" s="171">
        <v>235.2</v>
      </c>
      <c r="D10" s="204">
        <f t="shared" si="0"/>
        <v>2222.7999999999997</v>
      </c>
      <c r="E10" s="81">
        <f t="shared" si="1"/>
        <v>82.91044</v>
      </c>
      <c r="F10" s="194">
        <v>247.33333333333334</v>
      </c>
      <c r="G10" s="119">
        <v>11.17</v>
      </c>
      <c r="H10" s="194">
        <v>227.87</v>
      </c>
      <c r="I10" s="119">
        <v>10.32</v>
      </c>
      <c r="J10" s="194">
        <v>203.74</v>
      </c>
      <c r="K10" s="119">
        <v>9.17</v>
      </c>
      <c r="L10" s="194">
        <v>245.36</v>
      </c>
      <c r="M10" s="128">
        <v>11.3</v>
      </c>
      <c r="N10" s="225">
        <v>52.33</v>
      </c>
      <c r="O10" s="226">
        <v>35.6</v>
      </c>
      <c r="P10" s="226">
        <v>223.12</v>
      </c>
      <c r="Q10" s="226">
        <v>16.73</v>
      </c>
      <c r="R10" s="227">
        <f t="shared" si="2"/>
        <v>0.07498207242739333</v>
      </c>
      <c r="S10" s="228">
        <f t="shared" si="3"/>
        <v>0.42937897808768116</v>
      </c>
      <c r="T10" s="225">
        <v>68.83</v>
      </c>
      <c r="U10" s="226">
        <v>52.3</v>
      </c>
      <c r="V10" s="226">
        <v>220.39</v>
      </c>
      <c r="W10" s="226">
        <v>16.53</v>
      </c>
      <c r="X10" s="227">
        <f t="shared" si="4"/>
        <v>0.075003403058215</v>
      </c>
      <c r="Y10" s="228">
        <f t="shared" si="5"/>
        <v>0.6308011391569023</v>
      </c>
      <c r="Z10" s="225">
        <v>74.71</v>
      </c>
      <c r="AA10" s="226">
        <v>60.05</v>
      </c>
      <c r="AB10" s="226">
        <v>195.41</v>
      </c>
      <c r="AC10" s="226">
        <v>14.66</v>
      </c>
      <c r="AD10" s="227">
        <f t="shared" si="6"/>
        <v>0.0750217491428279</v>
      </c>
      <c r="AE10" s="239">
        <f t="shared" si="7"/>
        <v>0.7242754953417205</v>
      </c>
      <c r="AF10" s="225">
        <v>82.85</v>
      </c>
      <c r="AG10" s="226">
        <v>65.36</v>
      </c>
      <c r="AH10" s="226">
        <v>233.15</v>
      </c>
      <c r="AI10" s="226">
        <v>17.489999999999995</v>
      </c>
      <c r="AJ10" s="227">
        <v>0.07501608406605187</v>
      </c>
      <c r="AK10" s="228">
        <v>0.788320505837383</v>
      </c>
      <c r="AL10" s="98">
        <v>83.05</v>
      </c>
      <c r="AM10" s="233">
        <v>67.35025</v>
      </c>
      <c r="AN10" s="221">
        <v>209.33</v>
      </c>
      <c r="AO10" s="233">
        <v>15.69975</v>
      </c>
      <c r="AP10" s="234">
        <v>0.075</v>
      </c>
      <c r="AQ10" s="256">
        <v>0.8123253235660068</v>
      </c>
      <c r="AR10" s="265">
        <v>62.66</v>
      </c>
      <c r="AS10" s="237">
        <v>47.927749999999996</v>
      </c>
      <c r="AT10" s="237">
        <v>196.43</v>
      </c>
      <c r="AU10" s="237">
        <v>14.73225</v>
      </c>
      <c r="AV10" s="238">
        <v>0.075</v>
      </c>
      <c r="AW10" s="228">
        <v>0.5780665257596027</v>
      </c>
      <c r="AX10" s="225">
        <v>66.5</v>
      </c>
      <c r="AY10" s="226">
        <v>50.40875</v>
      </c>
      <c r="AZ10" s="226">
        <v>214.55</v>
      </c>
      <c r="BA10" s="226">
        <v>16.09125</v>
      </c>
      <c r="BB10" s="227">
        <v>0.07499999999999998</v>
      </c>
      <c r="BC10" s="239">
        <v>0.6079903809459941</v>
      </c>
      <c r="BD10" s="270">
        <f t="shared" si="8"/>
        <v>0.6530226212421845</v>
      </c>
      <c r="BE10" s="125"/>
    </row>
    <row r="11" spans="1:57" ht="12.75">
      <c r="A11" s="221" t="s">
        <v>65</v>
      </c>
      <c r="B11" s="171">
        <v>2892.5</v>
      </c>
      <c r="C11" s="171">
        <v>327.1</v>
      </c>
      <c r="D11" s="204">
        <f t="shared" si="0"/>
        <v>3219.6</v>
      </c>
      <c r="E11" s="81">
        <f t="shared" si="1"/>
        <v>120.09107999999999</v>
      </c>
      <c r="F11" s="194">
        <v>267.8666666666667</v>
      </c>
      <c r="G11" s="119">
        <v>27.38</v>
      </c>
      <c r="H11" s="194">
        <v>244.02</v>
      </c>
      <c r="I11" s="119">
        <v>25.82</v>
      </c>
      <c r="J11" s="194">
        <v>262.42</v>
      </c>
      <c r="K11" s="119">
        <v>25.15</v>
      </c>
      <c r="L11" s="194">
        <v>302.05</v>
      </c>
      <c r="M11" s="128">
        <v>27.87</v>
      </c>
      <c r="N11" s="225">
        <v>74.06</v>
      </c>
      <c r="O11" s="226">
        <v>51.01</v>
      </c>
      <c r="P11" s="226">
        <v>307.4</v>
      </c>
      <c r="Q11" s="226">
        <v>23.06</v>
      </c>
      <c r="R11" s="227">
        <f t="shared" si="2"/>
        <v>0.07501626545217957</v>
      </c>
      <c r="S11" s="228">
        <f t="shared" si="3"/>
        <v>0.4247609397800403</v>
      </c>
      <c r="T11" s="225">
        <v>95.54</v>
      </c>
      <c r="U11" s="226">
        <v>73.79</v>
      </c>
      <c r="V11" s="226">
        <v>289.93</v>
      </c>
      <c r="W11" s="226">
        <v>21.74</v>
      </c>
      <c r="X11" s="227">
        <f t="shared" si="4"/>
        <v>0.07498361673507398</v>
      </c>
      <c r="Y11" s="228">
        <f t="shared" si="5"/>
        <v>0.6144502988898094</v>
      </c>
      <c r="Z11" s="225">
        <v>100.52</v>
      </c>
      <c r="AA11" s="226">
        <v>78.91</v>
      </c>
      <c r="AB11" s="226">
        <v>288.17</v>
      </c>
      <c r="AC11" s="226">
        <v>21.61</v>
      </c>
      <c r="AD11" s="227">
        <f t="shared" si="6"/>
        <v>0.07499045702189679</v>
      </c>
      <c r="AE11" s="239">
        <f t="shared" si="7"/>
        <v>0.6570846061172904</v>
      </c>
      <c r="AF11" s="225">
        <v>113.18</v>
      </c>
      <c r="AG11" s="226">
        <v>90.86</v>
      </c>
      <c r="AH11" s="226">
        <v>297.58</v>
      </c>
      <c r="AI11" s="226">
        <v>22.320000000000007</v>
      </c>
      <c r="AJ11" s="227">
        <v>0.0750050406613348</v>
      </c>
      <c r="AK11" s="228">
        <v>0.7565924130251807</v>
      </c>
      <c r="AL11" s="98">
        <v>112.67</v>
      </c>
      <c r="AM11" s="233">
        <v>89.54225</v>
      </c>
      <c r="AN11" s="221">
        <v>308.37</v>
      </c>
      <c r="AO11" s="233">
        <v>23.12775</v>
      </c>
      <c r="AP11" s="234">
        <v>0.075</v>
      </c>
      <c r="AQ11" s="256">
        <v>0.745619491472639</v>
      </c>
      <c r="AR11" s="265">
        <v>84.61</v>
      </c>
      <c r="AS11" s="237">
        <v>65.7595</v>
      </c>
      <c r="AT11" s="237">
        <v>251.34</v>
      </c>
      <c r="AU11" s="237">
        <v>18.8505</v>
      </c>
      <c r="AV11" s="238">
        <v>0.075</v>
      </c>
      <c r="AW11" s="228">
        <v>0.547580219946394</v>
      </c>
      <c r="AX11" s="225">
        <v>87.39</v>
      </c>
      <c r="AY11" s="226">
        <v>68.814</v>
      </c>
      <c r="AZ11" s="226">
        <v>247.68</v>
      </c>
      <c r="BA11" s="226">
        <v>18.576</v>
      </c>
      <c r="BB11" s="227">
        <v>0.075</v>
      </c>
      <c r="BC11" s="239">
        <v>0.5730150815531012</v>
      </c>
      <c r="BD11" s="270">
        <f t="shared" si="8"/>
        <v>0.6170147215406364</v>
      </c>
      <c r="BE11" s="125"/>
    </row>
    <row r="12" spans="1:57" ht="12.75">
      <c r="A12" s="221" t="s">
        <v>173</v>
      </c>
      <c r="B12" s="171">
        <v>3155</v>
      </c>
      <c r="C12" s="171">
        <v>41</v>
      </c>
      <c r="D12" s="206">
        <f t="shared" si="0"/>
        <v>3196</v>
      </c>
      <c r="E12" s="81">
        <f t="shared" si="1"/>
        <v>119.2108</v>
      </c>
      <c r="F12" s="200">
        <v>142.66666666666666</v>
      </c>
      <c r="G12" s="136">
        <v>21.9</v>
      </c>
      <c r="H12" s="200">
        <v>192.53</v>
      </c>
      <c r="I12" s="136">
        <v>27.9</v>
      </c>
      <c r="J12" s="200">
        <v>168.52</v>
      </c>
      <c r="K12" s="136">
        <v>11.09</v>
      </c>
      <c r="L12" s="200">
        <v>179.81</v>
      </c>
      <c r="M12" s="137">
        <v>24.15</v>
      </c>
      <c r="N12" s="225">
        <v>72.95</v>
      </c>
      <c r="O12" s="226">
        <v>60.79</v>
      </c>
      <c r="P12" s="226">
        <v>162.14</v>
      </c>
      <c r="Q12" s="226">
        <v>12.16</v>
      </c>
      <c r="R12" s="227">
        <f t="shared" si="2"/>
        <v>0.07499691624522019</v>
      </c>
      <c r="S12" s="228">
        <f t="shared" si="3"/>
        <v>0.5099370191291392</v>
      </c>
      <c r="T12" s="225">
        <v>102.16</v>
      </c>
      <c r="U12" s="226">
        <v>87.83</v>
      </c>
      <c r="V12" s="226">
        <v>191</v>
      </c>
      <c r="W12" s="226">
        <v>14.33</v>
      </c>
      <c r="X12" s="227">
        <f t="shared" si="4"/>
        <v>0.0750261780104712</v>
      </c>
      <c r="Y12" s="228">
        <f t="shared" si="5"/>
        <v>0.7367621054468219</v>
      </c>
      <c r="Z12" s="225">
        <v>106.3</v>
      </c>
      <c r="AA12" s="226">
        <v>92.94</v>
      </c>
      <c r="AB12" s="226">
        <v>178.05</v>
      </c>
      <c r="AC12" s="226">
        <v>13.35</v>
      </c>
      <c r="AD12" s="227">
        <f t="shared" si="6"/>
        <v>0.07497893850042123</v>
      </c>
      <c r="AE12" s="239">
        <f t="shared" si="7"/>
        <v>0.7796273491999046</v>
      </c>
      <c r="AF12" s="225">
        <v>118.38</v>
      </c>
      <c r="AG12" s="226">
        <v>104.08</v>
      </c>
      <c r="AH12" s="226">
        <v>190.57</v>
      </c>
      <c r="AI12" s="226">
        <v>14.299999999999997</v>
      </c>
      <c r="AJ12" s="227">
        <v>0.07503804376344649</v>
      </c>
      <c r="AK12" s="228">
        <v>0.8730752582819676</v>
      </c>
      <c r="AL12" s="98">
        <v>117.89</v>
      </c>
      <c r="AM12" s="233">
        <v>103.3325</v>
      </c>
      <c r="AN12" s="221">
        <v>194.1</v>
      </c>
      <c r="AO12" s="233">
        <v>14.5575</v>
      </c>
      <c r="AP12" s="234">
        <v>0.075</v>
      </c>
      <c r="AQ12" s="256">
        <v>0.866804853251551</v>
      </c>
      <c r="AR12" s="265">
        <v>87.94</v>
      </c>
      <c r="AS12" s="237">
        <v>75.9385</v>
      </c>
      <c r="AT12" s="237">
        <v>160.02</v>
      </c>
      <c r="AU12" s="237">
        <v>12.0015</v>
      </c>
      <c r="AV12" s="238">
        <v>0.075</v>
      </c>
      <c r="AW12" s="228">
        <v>0.6370102373274905</v>
      </c>
      <c r="AX12" s="225">
        <v>67.38</v>
      </c>
      <c r="AY12" s="226">
        <v>54.64125</v>
      </c>
      <c r="AZ12" s="226">
        <v>169.85</v>
      </c>
      <c r="BA12" s="226">
        <v>12.73875</v>
      </c>
      <c r="BB12" s="227">
        <v>0.075</v>
      </c>
      <c r="BC12" s="239">
        <v>0.45835821922174835</v>
      </c>
      <c r="BD12" s="270">
        <f t="shared" si="8"/>
        <v>0.6945107202655176</v>
      </c>
      <c r="BE12" s="125"/>
    </row>
    <row r="13" spans="1:57" ht="12.75">
      <c r="A13" s="221" t="s">
        <v>174</v>
      </c>
      <c r="B13" s="171">
        <v>4871.7</v>
      </c>
      <c r="C13" s="171">
        <v>0</v>
      </c>
      <c r="D13" s="207">
        <f t="shared" si="0"/>
        <v>4871.7</v>
      </c>
      <c r="E13" s="81">
        <f t="shared" si="1"/>
        <v>181.71441</v>
      </c>
      <c r="F13" s="194">
        <v>801.7333333333333</v>
      </c>
      <c r="G13" s="119">
        <v>40.92</v>
      </c>
      <c r="H13" s="194">
        <v>453.22</v>
      </c>
      <c r="I13" s="119">
        <v>36.95</v>
      </c>
      <c r="J13" s="194">
        <v>394.14</v>
      </c>
      <c r="K13" s="119">
        <v>32.95</v>
      </c>
      <c r="L13" s="194">
        <v>430.2</v>
      </c>
      <c r="M13" s="128">
        <v>36.36</v>
      </c>
      <c r="N13" s="225">
        <v>140.84</v>
      </c>
      <c r="O13" s="226">
        <v>103.49</v>
      </c>
      <c r="P13" s="226">
        <v>414.44</v>
      </c>
      <c r="Q13" s="226">
        <v>37.35</v>
      </c>
      <c r="R13" s="227">
        <f t="shared" si="2"/>
        <v>0.09012160988321591</v>
      </c>
      <c r="S13" s="228">
        <f t="shared" si="3"/>
        <v>0.5695200507213489</v>
      </c>
      <c r="T13" s="225">
        <v>167.21</v>
      </c>
      <c r="U13" s="226">
        <v>124.28</v>
      </c>
      <c r="V13" s="226">
        <v>435.38</v>
      </c>
      <c r="W13" s="226">
        <v>40.64</v>
      </c>
      <c r="X13" s="227">
        <f t="shared" si="4"/>
        <v>0.09334374569341725</v>
      </c>
      <c r="Y13" s="228">
        <f t="shared" si="5"/>
        <v>0.6839303498275123</v>
      </c>
      <c r="Z13" s="225">
        <v>181.73</v>
      </c>
      <c r="AA13" s="226">
        <v>147.01</v>
      </c>
      <c r="AB13" s="226">
        <v>393.25</v>
      </c>
      <c r="AC13" s="226">
        <v>39.42</v>
      </c>
      <c r="AD13" s="227">
        <f t="shared" si="6"/>
        <v>0.10024157660521298</v>
      </c>
      <c r="AE13" s="239">
        <f t="shared" si="7"/>
        <v>0.8090167422605615</v>
      </c>
      <c r="AF13" s="225">
        <v>197.76</v>
      </c>
      <c r="AG13" s="226">
        <v>152.7</v>
      </c>
      <c r="AH13" s="226">
        <v>423.6</v>
      </c>
      <c r="AI13" s="226">
        <v>45.06</v>
      </c>
      <c r="AJ13" s="227">
        <v>0.10637393767705382</v>
      </c>
      <c r="AK13" s="228">
        <v>0.8403296139254999</v>
      </c>
      <c r="AL13" s="98">
        <v>202.87</v>
      </c>
      <c r="AM13" s="233">
        <v>159.18</v>
      </c>
      <c r="AN13" s="221">
        <v>413.7</v>
      </c>
      <c r="AO13" s="233">
        <v>43.69</v>
      </c>
      <c r="AP13" s="234">
        <v>0.10560792845056804</v>
      </c>
      <c r="AQ13" s="256">
        <v>0.8759899668936548</v>
      </c>
      <c r="AR13" s="265">
        <v>132.44</v>
      </c>
      <c r="AS13" s="237">
        <v>95.62</v>
      </c>
      <c r="AT13" s="237">
        <v>405.23</v>
      </c>
      <c r="AU13" s="237">
        <v>36.82</v>
      </c>
      <c r="AV13" s="238">
        <v>0.09086197961651407</v>
      </c>
      <c r="AW13" s="228">
        <v>0.5262103319158894</v>
      </c>
      <c r="AX13" s="225">
        <v>140.3</v>
      </c>
      <c r="AY13" s="226">
        <v>100.92000000000002</v>
      </c>
      <c r="AZ13" s="226">
        <v>459.86</v>
      </c>
      <c r="BA13" s="226">
        <v>39.38</v>
      </c>
      <c r="BB13" s="227">
        <v>0.08563475840473188</v>
      </c>
      <c r="BC13" s="239">
        <v>0.5553769786336704</v>
      </c>
      <c r="BD13" s="270">
        <f t="shared" si="8"/>
        <v>0.6943391477397339</v>
      </c>
      <c r="BE13" s="125"/>
    </row>
    <row r="14" spans="1:57" ht="12.75">
      <c r="A14" s="221" t="s">
        <v>128</v>
      </c>
      <c r="B14" s="171">
        <v>3092.3</v>
      </c>
      <c r="C14" s="171">
        <v>216.2</v>
      </c>
      <c r="D14" s="208">
        <f t="shared" si="0"/>
        <v>3308.5</v>
      </c>
      <c r="E14" s="108">
        <f t="shared" si="1"/>
        <v>123.40705</v>
      </c>
      <c r="F14" s="194">
        <v>202.93333333333334</v>
      </c>
      <c r="G14" s="119">
        <v>23.68</v>
      </c>
      <c r="H14" s="194">
        <v>210.15</v>
      </c>
      <c r="I14" s="119">
        <v>24.26</v>
      </c>
      <c r="J14" s="194">
        <v>183.07</v>
      </c>
      <c r="K14" s="119">
        <v>22.06</v>
      </c>
      <c r="L14" s="194">
        <v>186.76</v>
      </c>
      <c r="M14" s="128">
        <v>24.15</v>
      </c>
      <c r="N14" s="225">
        <v>57.65</v>
      </c>
      <c r="O14" s="226">
        <v>48.33</v>
      </c>
      <c r="P14" s="226">
        <v>124.3</v>
      </c>
      <c r="Q14" s="226">
        <v>9.32</v>
      </c>
      <c r="R14" s="227">
        <f t="shared" si="2"/>
        <v>0.0749798873692679</v>
      </c>
      <c r="S14" s="228">
        <f t="shared" si="3"/>
        <v>0.39163078608555996</v>
      </c>
      <c r="T14" s="225">
        <v>89.76</v>
      </c>
      <c r="U14" s="226">
        <v>80.43</v>
      </c>
      <c r="V14" s="226">
        <v>124.32</v>
      </c>
      <c r="W14" s="226">
        <v>9.32</v>
      </c>
      <c r="X14" s="227">
        <f t="shared" si="4"/>
        <v>0.07496782496782498</v>
      </c>
      <c r="Y14" s="228">
        <f t="shared" si="5"/>
        <v>0.6517455850374837</v>
      </c>
      <c r="Z14" s="225">
        <v>95.89</v>
      </c>
      <c r="AA14" s="226">
        <v>87.78</v>
      </c>
      <c r="AB14" s="226">
        <v>108.1</v>
      </c>
      <c r="AC14" s="226">
        <v>8.11</v>
      </c>
      <c r="AD14" s="227">
        <f t="shared" si="6"/>
        <v>0.07502312673450509</v>
      </c>
      <c r="AE14" s="239">
        <f t="shared" si="7"/>
        <v>0.7113045810591858</v>
      </c>
      <c r="AF14" s="225">
        <v>103.95</v>
      </c>
      <c r="AG14" s="226">
        <v>97.63</v>
      </c>
      <c r="AH14" s="226">
        <v>84.37</v>
      </c>
      <c r="AI14" s="226">
        <v>6.320000000000007</v>
      </c>
      <c r="AJ14" s="227">
        <v>0.07490814270475296</v>
      </c>
      <c r="AK14" s="228">
        <v>0.7911217389930316</v>
      </c>
      <c r="AL14" s="98">
        <v>106.24</v>
      </c>
      <c r="AM14" s="233">
        <v>99.21175</v>
      </c>
      <c r="AN14" s="221">
        <v>93.71</v>
      </c>
      <c r="AO14" s="233">
        <v>7.028249999999999</v>
      </c>
      <c r="AP14" s="234">
        <v>0.075</v>
      </c>
      <c r="AQ14" s="256">
        <v>0.8039390780348448</v>
      </c>
      <c r="AR14" s="265">
        <v>79.76</v>
      </c>
      <c r="AS14" s="237">
        <v>69.95075</v>
      </c>
      <c r="AT14" s="237">
        <v>130.79</v>
      </c>
      <c r="AU14" s="237">
        <v>9.809249999999999</v>
      </c>
      <c r="AV14" s="238">
        <v>0.075</v>
      </c>
      <c r="AW14" s="228">
        <v>0.5668294477503514</v>
      </c>
      <c r="AX14" s="225">
        <v>87.31</v>
      </c>
      <c r="AY14" s="226">
        <v>67.29925</v>
      </c>
      <c r="AZ14" s="226">
        <v>266.81</v>
      </c>
      <c r="BA14" s="226">
        <v>20.010749999999998</v>
      </c>
      <c r="BB14" s="227">
        <v>0.075</v>
      </c>
      <c r="BC14" s="239">
        <v>0.5453436412263319</v>
      </c>
      <c r="BD14" s="270">
        <f t="shared" si="8"/>
        <v>0.6374164083123984</v>
      </c>
      <c r="BE14" s="125"/>
    </row>
    <row r="15" spans="1:57" s="175" customFormat="1" ht="12.75">
      <c r="A15" s="221" t="s">
        <v>127</v>
      </c>
      <c r="B15" s="171">
        <v>3255.8</v>
      </c>
      <c r="C15" s="171">
        <v>0</v>
      </c>
      <c r="D15" s="208">
        <f t="shared" si="0"/>
        <v>3255.8</v>
      </c>
      <c r="E15" s="108">
        <f t="shared" si="1"/>
        <v>121.44134000000001</v>
      </c>
      <c r="F15" s="194">
        <v>265.8666666666667</v>
      </c>
      <c r="G15" s="119">
        <v>24.2</v>
      </c>
      <c r="H15" s="194">
        <v>234.13</v>
      </c>
      <c r="I15" s="119">
        <v>23.27</v>
      </c>
      <c r="J15" s="194">
        <v>208.44</v>
      </c>
      <c r="K15" s="119">
        <v>20.92</v>
      </c>
      <c r="L15" s="194">
        <v>264.71</v>
      </c>
      <c r="M15" s="128">
        <v>24.94</v>
      </c>
      <c r="N15" s="225">
        <v>82.63</v>
      </c>
      <c r="O15" s="226">
        <v>61.75</v>
      </c>
      <c r="P15" s="226">
        <v>278.42</v>
      </c>
      <c r="Q15" s="226">
        <v>20.88</v>
      </c>
      <c r="R15" s="227">
        <f t="shared" si="2"/>
        <v>0.07499461245600171</v>
      </c>
      <c r="S15" s="228">
        <f t="shared" si="3"/>
        <v>0.5084759440236742</v>
      </c>
      <c r="T15" s="225">
        <v>116.85</v>
      </c>
      <c r="U15" s="226">
        <v>95.65</v>
      </c>
      <c r="V15" s="226">
        <v>282.7</v>
      </c>
      <c r="W15" s="226">
        <v>21.2</v>
      </c>
      <c r="X15" s="227">
        <f t="shared" si="4"/>
        <v>0.07499115670321896</v>
      </c>
      <c r="Y15" s="228">
        <f t="shared" si="5"/>
        <v>0.787623061471489</v>
      </c>
      <c r="Z15" s="225">
        <v>126.04</v>
      </c>
      <c r="AA15" s="226">
        <v>105.4</v>
      </c>
      <c r="AB15" s="226">
        <v>275.14</v>
      </c>
      <c r="AC15" s="226">
        <v>20.64</v>
      </c>
      <c r="AD15" s="227">
        <f t="shared" si="6"/>
        <v>0.075016355310024</v>
      </c>
      <c r="AE15" s="239">
        <f t="shared" si="7"/>
        <v>0.8679087368436481</v>
      </c>
      <c r="AF15" s="225">
        <v>144.37</v>
      </c>
      <c r="AG15" s="226">
        <v>120.04</v>
      </c>
      <c r="AH15" s="226">
        <v>324.43</v>
      </c>
      <c r="AI15" s="226">
        <v>24.33</v>
      </c>
      <c r="AJ15" s="227">
        <v>0.07499306475973244</v>
      </c>
      <c r="AK15" s="228">
        <v>0.9884607663255363</v>
      </c>
      <c r="AL15" s="98">
        <v>142.18</v>
      </c>
      <c r="AM15" s="233">
        <v>118.51150000000001</v>
      </c>
      <c r="AN15" s="221">
        <v>315.58</v>
      </c>
      <c r="AO15" s="233">
        <v>23.668499999999998</v>
      </c>
      <c r="AP15" s="234">
        <v>0.075</v>
      </c>
      <c r="AQ15" s="256">
        <v>0.9758744427556547</v>
      </c>
      <c r="AR15" s="265">
        <v>107.99</v>
      </c>
      <c r="AS15" s="237">
        <v>86.70725</v>
      </c>
      <c r="AT15" s="237">
        <v>283.77</v>
      </c>
      <c r="AU15" s="237">
        <v>21.282749999999997</v>
      </c>
      <c r="AV15" s="238">
        <v>0.075</v>
      </c>
      <c r="AW15" s="228">
        <v>0.7139846282987324</v>
      </c>
      <c r="AX15" s="225">
        <v>109.11</v>
      </c>
      <c r="AY15" s="226">
        <v>85.63125</v>
      </c>
      <c r="AZ15" s="226">
        <v>313.05</v>
      </c>
      <c r="BA15" s="226">
        <v>23.47875</v>
      </c>
      <c r="BB15" s="227">
        <v>0.075</v>
      </c>
      <c r="BC15" s="239">
        <v>0.7051243835089434</v>
      </c>
      <c r="BD15" s="270">
        <f t="shared" si="8"/>
        <v>0.792493137603954</v>
      </c>
      <c r="BE15" s="174"/>
    </row>
    <row r="16" spans="1:57" s="175" customFormat="1" ht="12.75">
      <c r="A16" s="221" t="s">
        <v>175</v>
      </c>
      <c r="B16" s="171">
        <v>1617.4</v>
      </c>
      <c r="C16" s="171">
        <v>0</v>
      </c>
      <c r="D16" s="204">
        <f t="shared" si="0"/>
        <v>1617.4</v>
      </c>
      <c r="E16" s="81">
        <f t="shared" si="1"/>
        <v>60.32902</v>
      </c>
      <c r="F16" s="194">
        <v>126.27</v>
      </c>
      <c r="G16" s="119">
        <v>14.01</v>
      </c>
      <c r="H16" s="194">
        <v>115.71</v>
      </c>
      <c r="I16" s="119">
        <v>13.47</v>
      </c>
      <c r="J16" s="194">
        <v>101.01</v>
      </c>
      <c r="K16" s="119">
        <v>12.05</v>
      </c>
      <c r="L16" s="194">
        <v>115.16</v>
      </c>
      <c r="M16" s="128">
        <v>14.29</v>
      </c>
      <c r="N16" s="225">
        <v>47.37</v>
      </c>
      <c r="O16" s="226">
        <v>37.68</v>
      </c>
      <c r="P16" s="226">
        <v>129.17</v>
      </c>
      <c r="Q16" s="226">
        <v>9.69</v>
      </c>
      <c r="R16" s="227">
        <f t="shared" si="2"/>
        <v>0.07501741890531857</v>
      </c>
      <c r="S16" s="228">
        <f t="shared" si="3"/>
        <v>0.6245750386795609</v>
      </c>
      <c r="T16" s="225">
        <v>63.32</v>
      </c>
      <c r="U16" s="226">
        <v>53.58</v>
      </c>
      <c r="V16" s="226">
        <v>129.97</v>
      </c>
      <c r="W16" s="226">
        <v>9.75</v>
      </c>
      <c r="X16" s="227">
        <f t="shared" si="4"/>
        <v>0.07501731168731246</v>
      </c>
      <c r="Y16" s="228">
        <f t="shared" si="5"/>
        <v>0.8881297922624966</v>
      </c>
      <c r="Z16" s="225">
        <v>66.65</v>
      </c>
      <c r="AA16" s="226">
        <v>57.15</v>
      </c>
      <c r="AB16" s="226">
        <v>126.72</v>
      </c>
      <c r="AC16" s="226">
        <v>9.5</v>
      </c>
      <c r="AD16" s="227">
        <f t="shared" si="6"/>
        <v>0.07496843434343435</v>
      </c>
      <c r="AE16" s="239">
        <f t="shared" si="7"/>
        <v>0.9473052935386651</v>
      </c>
      <c r="AF16" s="225">
        <v>76.63</v>
      </c>
      <c r="AG16" s="226">
        <v>65.24</v>
      </c>
      <c r="AH16" s="226">
        <v>151.93</v>
      </c>
      <c r="AI16" s="226">
        <v>11.39</v>
      </c>
      <c r="AJ16" s="227">
        <v>0.07496873560192194</v>
      </c>
      <c r="AK16" s="228">
        <v>1.081403278223316</v>
      </c>
      <c r="AL16" s="98">
        <v>77.46</v>
      </c>
      <c r="AM16" s="233">
        <v>66.09899999999999</v>
      </c>
      <c r="AN16" s="221">
        <v>151.48</v>
      </c>
      <c r="AO16" s="233">
        <v>11.360999999999999</v>
      </c>
      <c r="AP16" s="234">
        <v>0.075</v>
      </c>
      <c r="AQ16" s="256">
        <v>1.0956418652250606</v>
      </c>
      <c r="AR16" s="265">
        <v>58.05</v>
      </c>
      <c r="AS16" s="237">
        <v>47.3565</v>
      </c>
      <c r="AT16" s="237">
        <v>142.58</v>
      </c>
      <c r="AU16" s="237">
        <v>10.6935</v>
      </c>
      <c r="AV16" s="238">
        <v>0.075</v>
      </c>
      <c r="AW16" s="228">
        <v>0.7849704835251757</v>
      </c>
      <c r="AX16" s="225">
        <v>59.8</v>
      </c>
      <c r="AY16" s="226">
        <v>48.52225</v>
      </c>
      <c r="AZ16" s="226">
        <v>150.37</v>
      </c>
      <c r="BA16" s="226">
        <v>11.27775</v>
      </c>
      <c r="BB16" s="227">
        <v>0.075</v>
      </c>
      <c r="BC16" s="239">
        <v>0.8042936881785914</v>
      </c>
      <c r="BD16" s="270">
        <f t="shared" si="8"/>
        <v>0.8894742056618382</v>
      </c>
      <c r="BE16" s="174"/>
    </row>
    <row r="17" spans="1:57" s="175" customFormat="1" ht="12.75">
      <c r="A17" s="221" t="s">
        <v>176</v>
      </c>
      <c r="B17" s="171">
        <v>2958.9</v>
      </c>
      <c r="C17" s="171">
        <v>246.5</v>
      </c>
      <c r="D17" s="209">
        <f t="shared" si="0"/>
        <v>3205.4</v>
      </c>
      <c r="E17" s="108">
        <f t="shared" si="1"/>
        <v>119.56142</v>
      </c>
      <c r="F17" s="194">
        <v>294.03</v>
      </c>
      <c r="G17" s="119">
        <v>25.39</v>
      </c>
      <c r="H17" s="194">
        <v>269.7</v>
      </c>
      <c r="I17" s="119">
        <v>25.62</v>
      </c>
      <c r="J17" s="194">
        <v>240.21</v>
      </c>
      <c r="K17" s="119">
        <v>22.91</v>
      </c>
      <c r="L17" s="194">
        <v>277.62</v>
      </c>
      <c r="M17" s="128">
        <v>27.15</v>
      </c>
      <c r="N17" s="225">
        <v>89.45</v>
      </c>
      <c r="O17" s="226">
        <v>67.57</v>
      </c>
      <c r="P17" s="226">
        <v>291.66</v>
      </c>
      <c r="Q17" s="226">
        <v>21.87</v>
      </c>
      <c r="R17" s="227">
        <f t="shared" si="2"/>
        <v>0.0749845710759103</v>
      </c>
      <c r="S17" s="228">
        <f t="shared" si="3"/>
        <v>0.565148858218646</v>
      </c>
      <c r="T17" s="225">
        <v>121.23</v>
      </c>
      <c r="U17" s="226">
        <v>99.1</v>
      </c>
      <c r="V17" s="226">
        <v>295.07</v>
      </c>
      <c r="W17" s="226">
        <v>22.13</v>
      </c>
      <c r="X17" s="227">
        <f t="shared" si="4"/>
        <v>0.07499915274341681</v>
      </c>
      <c r="Y17" s="228">
        <f t="shared" si="5"/>
        <v>0.8288626883153445</v>
      </c>
      <c r="Z17" s="225">
        <v>127.43</v>
      </c>
      <c r="AA17" s="226">
        <v>105.73</v>
      </c>
      <c r="AB17" s="226">
        <v>289.28</v>
      </c>
      <c r="AC17" s="226">
        <v>21.7</v>
      </c>
      <c r="AD17" s="227">
        <f t="shared" si="6"/>
        <v>0.07501382743362832</v>
      </c>
      <c r="AE17" s="239">
        <f t="shared" si="7"/>
        <v>0.8843153585830613</v>
      </c>
      <c r="AF17" s="225">
        <v>144.16</v>
      </c>
      <c r="AG17" s="226">
        <v>118.95</v>
      </c>
      <c r="AH17" s="226">
        <v>336.08</v>
      </c>
      <c r="AI17" s="226">
        <v>25.209999999999994</v>
      </c>
      <c r="AJ17" s="227">
        <v>0.07501190192811234</v>
      </c>
      <c r="AK17" s="228">
        <v>0.9948861430384484</v>
      </c>
      <c r="AL17" s="98">
        <v>141.96</v>
      </c>
      <c r="AM17" s="233">
        <v>117.74400000000001</v>
      </c>
      <c r="AN17" s="221">
        <v>322.88</v>
      </c>
      <c r="AO17" s="233">
        <v>24.215999999999998</v>
      </c>
      <c r="AP17" s="234">
        <v>0.075</v>
      </c>
      <c r="AQ17" s="256">
        <v>0.9847992772250448</v>
      </c>
      <c r="AR17" s="265">
        <v>103.81</v>
      </c>
      <c r="AS17" s="237">
        <v>81.66325</v>
      </c>
      <c r="AT17" s="237">
        <v>295.29</v>
      </c>
      <c r="AU17" s="237">
        <v>22.14675</v>
      </c>
      <c r="AV17" s="238">
        <v>0.075</v>
      </c>
      <c r="AW17" s="228">
        <v>0.6830234200965496</v>
      </c>
      <c r="AX17" s="225">
        <v>97.58</v>
      </c>
      <c r="AY17" s="226">
        <v>74.09975</v>
      </c>
      <c r="AZ17" s="226">
        <v>313.07</v>
      </c>
      <c r="BA17" s="226">
        <v>23.480249999999998</v>
      </c>
      <c r="BB17" s="227">
        <v>0.075</v>
      </c>
      <c r="BC17" s="239">
        <v>0.6197630473107463</v>
      </c>
      <c r="BD17" s="270">
        <f t="shared" si="8"/>
        <v>0.7943998275411202</v>
      </c>
      <c r="BE17" s="174"/>
    </row>
    <row r="18" spans="1:57" ht="12.75">
      <c r="A18" s="221" t="s">
        <v>177</v>
      </c>
      <c r="B18" s="171">
        <v>1849.8</v>
      </c>
      <c r="C18" s="171">
        <v>148</v>
      </c>
      <c r="D18" s="204">
        <f t="shared" si="0"/>
        <v>1997.8</v>
      </c>
      <c r="E18" s="81">
        <f t="shared" si="1"/>
        <v>74.51794</v>
      </c>
      <c r="F18" s="200">
        <v>212.4</v>
      </c>
      <c r="G18" s="136">
        <v>19.09</v>
      </c>
      <c r="H18" s="200">
        <v>202.14</v>
      </c>
      <c r="I18" s="136">
        <v>18.45</v>
      </c>
      <c r="J18" s="200">
        <v>182.88</v>
      </c>
      <c r="K18" s="136">
        <v>17.6</v>
      </c>
      <c r="L18" s="200" t="s">
        <v>115</v>
      </c>
      <c r="M18" s="137"/>
      <c r="N18" s="225">
        <v>56.62</v>
      </c>
      <c r="O18" s="226">
        <v>40.56</v>
      </c>
      <c r="P18" s="226">
        <v>150.16</v>
      </c>
      <c r="Q18" s="226">
        <v>16.06</v>
      </c>
      <c r="R18" s="227">
        <f t="shared" si="2"/>
        <v>0.10695258391049546</v>
      </c>
      <c r="S18" s="228">
        <f t="shared" si="3"/>
        <v>0.544298460209716</v>
      </c>
      <c r="T18" s="225">
        <v>73.21</v>
      </c>
      <c r="U18" s="226">
        <v>53.68</v>
      </c>
      <c r="V18" s="226">
        <v>165.86</v>
      </c>
      <c r="W18" s="226">
        <v>19.53</v>
      </c>
      <c r="X18" s="227">
        <f t="shared" si="4"/>
        <v>0.11774990956228144</v>
      </c>
      <c r="Y18" s="228">
        <f t="shared" si="5"/>
        <v>0.7203634453663105</v>
      </c>
      <c r="Z18" s="225">
        <v>78.05</v>
      </c>
      <c r="AA18" s="226">
        <v>58.21</v>
      </c>
      <c r="AB18" s="226">
        <v>151.95</v>
      </c>
      <c r="AC18" s="226">
        <v>19.84</v>
      </c>
      <c r="AD18" s="227">
        <f t="shared" si="6"/>
        <v>0.13056926620598883</v>
      </c>
      <c r="AE18" s="239">
        <f t="shared" si="7"/>
        <v>0.7811541757595554</v>
      </c>
      <c r="AF18" s="225">
        <v>86.54</v>
      </c>
      <c r="AG18" s="226">
        <v>65.2</v>
      </c>
      <c r="AH18" s="226">
        <v>152.85</v>
      </c>
      <c r="AI18" s="226">
        <v>21.340000000000003</v>
      </c>
      <c r="AJ18" s="227">
        <v>0.1396140006542362</v>
      </c>
      <c r="AK18" s="228">
        <v>0.8749570908696618</v>
      </c>
      <c r="AL18" s="98">
        <v>83.87</v>
      </c>
      <c r="AM18" s="233">
        <v>62.900000000000006</v>
      </c>
      <c r="AN18" s="221">
        <v>150.25</v>
      </c>
      <c r="AO18" s="233">
        <v>20.97</v>
      </c>
      <c r="AP18" s="234">
        <v>0.13956738768718802</v>
      </c>
      <c r="AQ18" s="256">
        <v>0.8440920401181247</v>
      </c>
      <c r="AR18" s="265">
        <v>62.37</v>
      </c>
      <c r="AS18" s="237">
        <v>45.4</v>
      </c>
      <c r="AT18" s="237">
        <v>143.02</v>
      </c>
      <c r="AU18" s="237">
        <v>16.97</v>
      </c>
      <c r="AV18" s="238">
        <v>0.11865473360369178</v>
      </c>
      <c r="AW18" s="228">
        <v>0.6092492626607767</v>
      </c>
      <c r="AX18" s="225">
        <v>61.64</v>
      </c>
      <c r="AY18" s="226">
        <v>43.3</v>
      </c>
      <c r="AZ18" s="226">
        <v>161.33</v>
      </c>
      <c r="BA18" s="226">
        <v>18.34</v>
      </c>
      <c r="BB18" s="227">
        <v>0.11368003471146097</v>
      </c>
      <c r="BC18" s="239">
        <v>0.581068129365895</v>
      </c>
      <c r="BD18" s="270">
        <f t="shared" si="8"/>
        <v>0.7078832291928628</v>
      </c>
      <c r="BE18" s="125"/>
    </row>
    <row r="19" spans="1:57" ht="12.75">
      <c r="A19" s="221" t="s">
        <v>24</v>
      </c>
      <c r="B19" s="171">
        <v>1878.3</v>
      </c>
      <c r="C19" s="171">
        <v>946.8</v>
      </c>
      <c r="D19" s="204">
        <f t="shared" si="0"/>
        <v>2825.1</v>
      </c>
      <c r="E19" s="81">
        <f t="shared" si="1"/>
        <v>105.37622999999999</v>
      </c>
      <c r="F19" s="194">
        <v>124.8</v>
      </c>
      <c r="G19" s="119">
        <v>13.15</v>
      </c>
      <c r="H19" s="194">
        <v>112.17</v>
      </c>
      <c r="I19" s="119">
        <v>12.33</v>
      </c>
      <c r="J19" s="194">
        <v>115.24</v>
      </c>
      <c r="K19" s="119">
        <v>12.4</v>
      </c>
      <c r="L19" s="194" t="s">
        <v>115</v>
      </c>
      <c r="M19" s="128"/>
      <c r="N19" s="225">
        <v>61.24</v>
      </c>
      <c r="O19" s="226">
        <v>47.47</v>
      </c>
      <c r="P19" s="226">
        <v>183.59</v>
      </c>
      <c r="Q19" s="226">
        <v>13.77</v>
      </c>
      <c r="R19" s="227">
        <f t="shared" si="2"/>
        <v>0.07500408518982515</v>
      </c>
      <c r="S19" s="228">
        <f t="shared" si="3"/>
        <v>0.45048109995963986</v>
      </c>
      <c r="T19" s="225">
        <v>83.04</v>
      </c>
      <c r="U19" s="226">
        <v>68.08</v>
      </c>
      <c r="V19" s="226">
        <v>199.49</v>
      </c>
      <c r="W19" s="226">
        <v>14.96</v>
      </c>
      <c r="X19" s="227">
        <f t="shared" si="4"/>
        <v>0.07499122763045767</v>
      </c>
      <c r="Y19" s="228">
        <f t="shared" si="5"/>
        <v>0.6460660055877877</v>
      </c>
      <c r="Z19" s="225">
        <v>86.44</v>
      </c>
      <c r="AA19" s="226">
        <v>72.54</v>
      </c>
      <c r="AB19" s="226">
        <v>185.33</v>
      </c>
      <c r="AC19" s="226">
        <v>13.9</v>
      </c>
      <c r="AD19" s="227">
        <f t="shared" si="6"/>
        <v>0.0750013489451249</v>
      </c>
      <c r="AE19" s="239">
        <f t="shared" si="7"/>
        <v>0.6883905412064942</v>
      </c>
      <c r="AF19" s="225">
        <v>96.47</v>
      </c>
      <c r="AG19" s="226">
        <v>81.44</v>
      </c>
      <c r="AH19" s="226">
        <v>96.47</v>
      </c>
      <c r="AI19" s="226">
        <v>15.030000000000001</v>
      </c>
      <c r="AJ19" s="227">
        <v>0.15579973048616153</v>
      </c>
      <c r="AK19" s="228">
        <v>0.7728498163200562</v>
      </c>
      <c r="AL19" s="98">
        <v>95.4</v>
      </c>
      <c r="AM19" s="233">
        <v>80.21400000000001</v>
      </c>
      <c r="AN19" s="221">
        <v>202.48</v>
      </c>
      <c r="AO19" s="233">
        <v>15.185999999999998</v>
      </c>
      <c r="AP19" s="234">
        <v>0.075</v>
      </c>
      <c r="AQ19" s="256">
        <v>0.7612153139280085</v>
      </c>
      <c r="AR19" s="265">
        <v>71.38</v>
      </c>
      <c r="AS19" s="237">
        <v>57.91</v>
      </c>
      <c r="AT19" s="237">
        <v>179.6</v>
      </c>
      <c r="AU19" s="237">
        <v>13.469999999999999</v>
      </c>
      <c r="AV19" s="238">
        <v>0.075</v>
      </c>
      <c r="AW19" s="228">
        <v>0.549554676609706</v>
      </c>
      <c r="AX19" s="225">
        <v>75.96</v>
      </c>
      <c r="AY19" s="226">
        <v>60.75599999999999</v>
      </c>
      <c r="AZ19" s="226">
        <v>202.72</v>
      </c>
      <c r="BA19" s="226">
        <v>15.203999999999999</v>
      </c>
      <c r="BB19" s="227">
        <v>0.075</v>
      </c>
      <c r="BC19" s="239">
        <v>0.5765626650336608</v>
      </c>
      <c r="BD19" s="270">
        <f t="shared" si="8"/>
        <v>0.635017159806479</v>
      </c>
      <c r="BE19" s="125"/>
    </row>
    <row r="20" spans="1:57" ht="12.75">
      <c r="A20" s="221" t="s">
        <v>178</v>
      </c>
      <c r="B20" s="171">
        <v>2571.1</v>
      </c>
      <c r="C20" s="171">
        <v>633.9</v>
      </c>
      <c r="D20" s="208">
        <f t="shared" si="0"/>
        <v>3205</v>
      </c>
      <c r="E20" s="108">
        <f t="shared" si="1"/>
        <v>119.5465</v>
      </c>
      <c r="F20" s="194">
        <v>228.93333333333337</v>
      </c>
      <c r="G20" s="119">
        <v>11.25</v>
      </c>
      <c r="H20" s="194">
        <v>266.04</v>
      </c>
      <c r="I20" s="119">
        <v>12.97</v>
      </c>
      <c r="J20" s="194">
        <v>220.4</v>
      </c>
      <c r="K20" s="119">
        <v>11.33</v>
      </c>
      <c r="L20" s="194">
        <v>263.87</v>
      </c>
      <c r="M20" s="128">
        <v>14.51</v>
      </c>
      <c r="N20" s="225">
        <v>85.15</v>
      </c>
      <c r="O20" s="226">
        <v>57.71</v>
      </c>
      <c r="P20" s="226">
        <v>365.88</v>
      </c>
      <c r="Q20" s="226">
        <v>27.44</v>
      </c>
      <c r="R20" s="227">
        <f t="shared" si="2"/>
        <v>0.0749972668634525</v>
      </c>
      <c r="S20" s="228">
        <f t="shared" si="3"/>
        <v>0.4827410254587127</v>
      </c>
      <c r="T20" s="225">
        <v>104.84</v>
      </c>
      <c r="U20" s="226">
        <v>83.26</v>
      </c>
      <c r="V20" s="226">
        <v>287.78</v>
      </c>
      <c r="W20" s="226">
        <v>21.58</v>
      </c>
      <c r="X20" s="227">
        <f t="shared" si="4"/>
        <v>0.07498783793175343</v>
      </c>
      <c r="Y20" s="228">
        <f t="shared" si="5"/>
        <v>0.6964653921277495</v>
      </c>
      <c r="Z20" s="225">
        <v>119.81</v>
      </c>
      <c r="AA20" s="226">
        <v>98.31</v>
      </c>
      <c r="AB20" s="226">
        <v>286.6</v>
      </c>
      <c r="AC20" s="226">
        <v>21.49</v>
      </c>
      <c r="AD20" s="227">
        <f t="shared" si="6"/>
        <v>0.07498255408234472</v>
      </c>
      <c r="AE20" s="239">
        <f t="shared" si="7"/>
        <v>0.8223578272889629</v>
      </c>
      <c r="AF20" s="225">
        <v>132.43</v>
      </c>
      <c r="AG20" s="226">
        <v>108.7</v>
      </c>
      <c r="AH20" s="226">
        <v>316.31</v>
      </c>
      <c r="AI20" s="226">
        <v>23.730000000000004</v>
      </c>
      <c r="AJ20" s="227">
        <v>0.07502133982485537</v>
      </c>
      <c r="AK20" s="228">
        <v>0.9092696147524186</v>
      </c>
      <c r="AL20" s="98">
        <v>132.36</v>
      </c>
      <c r="AM20" s="233">
        <v>107.25375000000001</v>
      </c>
      <c r="AN20" s="221">
        <v>334.75</v>
      </c>
      <c r="AO20" s="233">
        <v>25.10625</v>
      </c>
      <c r="AP20" s="234">
        <v>0.075</v>
      </c>
      <c r="AQ20" s="256">
        <v>0.8971718118054482</v>
      </c>
      <c r="AR20" s="265">
        <v>92.55</v>
      </c>
      <c r="AS20" s="237">
        <v>68.33099999999999</v>
      </c>
      <c r="AT20" s="237">
        <v>322.92</v>
      </c>
      <c r="AU20" s="237">
        <v>24.219</v>
      </c>
      <c r="AV20" s="238">
        <v>0.075</v>
      </c>
      <c r="AW20" s="228">
        <v>0.5715851154153404</v>
      </c>
      <c r="AX20" s="225">
        <v>93.94</v>
      </c>
      <c r="AY20" s="226">
        <v>68.47075</v>
      </c>
      <c r="AZ20" s="226">
        <v>339.59</v>
      </c>
      <c r="BA20" s="226">
        <v>25.46925</v>
      </c>
      <c r="BB20" s="227">
        <v>0.075</v>
      </c>
      <c r="BC20" s="239">
        <v>0.5727541165989803</v>
      </c>
      <c r="BD20" s="270">
        <f t="shared" si="8"/>
        <v>0.707477843349659</v>
      </c>
      <c r="BE20" s="125"/>
    </row>
    <row r="21" spans="1:57" ht="12.75">
      <c r="A21" s="221" t="s">
        <v>179</v>
      </c>
      <c r="B21" s="163">
        <v>2382.7</v>
      </c>
      <c r="C21" s="163">
        <v>1078.1</v>
      </c>
      <c r="D21" s="204">
        <f t="shared" si="0"/>
        <v>3460.7999999999997</v>
      </c>
      <c r="E21" s="81">
        <f t="shared" si="1"/>
        <v>129.08784</v>
      </c>
      <c r="F21" s="194">
        <v>307.46666666666664</v>
      </c>
      <c r="G21" s="119">
        <v>15.8</v>
      </c>
      <c r="H21" s="194">
        <v>289.91</v>
      </c>
      <c r="I21" s="119">
        <v>15.48</v>
      </c>
      <c r="J21" s="194">
        <v>228.63</v>
      </c>
      <c r="K21" s="119">
        <v>17.85</v>
      </c>
      <c r="L21" s="194" t="s">
        <v>115</v>
      </c>
      <c r="M21" s="128"/>
      <c r="N21" s="225">
        <v>88.93</v>
      </c>
      <c r="O21" s="226">
        <v>73.54</v>
      </c>
      <c r="P21" s="226">
        <v>263.31</v>
      </c>
      <c r="Q21" s="226">
        <v>15.39</v>
      </c>
      <c r="R21" s="227">
        <f t="shared" si="2"/>
        <v>0.058448216930614104</v>
      </c>
      <c r="S21" s="228">
        <f t="shared" si="3"/>
        <v>0.5696896005076854</v>
      </c>
      <c r="T21" s="225">
        <v>106.51</v>
      </c>
      <c r="U21" s="226">
        <v>90.3</v>
      </c>
      <c r="V21" s="226">
        <v>256.78</v>
      </c>
      <c r="W21" s="226">
        <v>16.21</v>
      </c>
      <c r="X21" s="227">
        <f t="shared" si="4"/>
        <v>0.06312796946802711</v>
      </c>
      <c r="Y21" s="228">
        <f t="shared" si="5"/>
        <v>0.6995236731825398</v>
      </c>
      <c r="Z21" s="225">
        <v>114.08</v>
      </c>
      <c r="AA21" s="226">
        <v>94.16</v>
      </c>
      <c r="AB21" s="226">
        <v>268.13</v>
      </c>
      <c r="AC21" s="226">
        <v>19.92</v>
      </c>
      <c r="AD21" s="227">
        <f t="shared" si="6"/>
        <v>0.07429232088912095</v>
      </c>
      <c r="AE21" s="239">
        <f t="shared" si="7"/>
        <v>0.729425792545603</v>
      </c>
      <c r="AF21" s="225">
        <v>129.263</v>
      </c>
      <c r="AG21" s="226">
        <v>106.563</v>
      </c>
      <c r="AH21" s="226">
        <v>335.86</v>
      </c>
      <c r="AI21" s="226">
        <v>22.700000000000003</v>
      </c>
      <c r="AJ21" s="227">
        <v>0.06758768534508426</v>
      </c>
      <c r="AK21" s="228">
        <v>0.8255076543228239</v>
      </c>
      <c r="AL21" s="98">
        <v>126.28</v>
      </c>
      <c r="AM21" s="233">
        <v>107.43</v>
      </c>
      <c r="AN21" s="221">
        <v>276.3</v>
      </c>
      <c r="AO21" s="233">
        <v>18.85</v>
      </c>
      <c r="AP21" s="234">
        <v>0.06822294607310894</v>
      </c>
      <c r="AQ21" s="256">
        <v>0.832224011184942</v>
      </c>
      <c r="AR21" s="265">
        <v>99.87</v>
      </c>
      <c r="AS21" s="237">
        <v>79.33000000000001</v>
      </c>
      <c r="AT21" s="237">
        <v>338.69</v>
      </c>
      <c r="AU21" s="237">
        <v>20.54</v>
      </c>
      <c r="AV21" s="238">
        <v>0.06064542797248221</v>
      </c>
      <c r="AW21" s="228">
        <v>0.6145427795522802</v>
      </c>
      <c r="AX21" s="225">
        <v>100.57</v>
      </c>
      <c r="AY21" s="226">
        <v>83.86999999999999</v>
      </c>
      <c r="AZ21" s="226">
        <v>275.28</v>
      </c>
      <c r="BA21" s="226">
        <v>16.7</v>
      </c>
      <c r="BB21" s="227">
        <v>0.060665504213891316</v>
      </c>
      <c r="BC21" s="239">
        <v>0.6497126297875926</v>
      </c>
      <c r="BD21" s="270">
        <f t="shared" si="8"/>
        <v>0.7029465915833525</v>
      </c>
      <c r="BE21" s="125"/>
    </row>
    <row r="22" spans="1:57" ht="12.75">
      <c r="A22" s="221" t="s">
        <v>180</v>
      </c>
      <c r="B22" s="163">
        <v>2012.2</v>
      </c>
      <c r="C22" s="163">
        <v>30.3</v>
      </c>
      <c r="D22" s="205">
        <f t="shared" si="0"/>
        <v>2042.5</v>
      </c>
      <c r="E22" s="81">
        <f t="shared" si="1"/>
        <v>76.18525</v>
      </c>
      <c r="F22" s="194">
        <v>220.66666666666669</v>
      </c>
      <c r="G22" s="119">
        <v>13.78</v>
      </c>
      <c r="H22" s="194">
        <v>252.36</v>
      </c>
      <c r="I22" s="119">
        <v>12.6</v>
      </c>
      <c r="J22" s="194">
        <v>224.43</v>
      </c>
      <c r="K22" s="119">
        <v>11.84</v>
      </c>
      <c r="L22" s="194" t="s">
        <v>115</v>
      </c>
      <c r="M22" s="128"/>
      <c r="N22" s="225">
        <v>62.91</v>
      </c>
      <c r="O22" s="226">
        <v>50.69</v>
      </c>
      <c r="P22" s="226">
        <v>220.52</v>
      </c>
      <c r="Q22" s="226">
        <v>12.22</v>
      </c>
      <c r="R22" s="227">
        <f t="shared" si="2"/>
        <v>0.055414474877562125</v>
      </c>
      <c r="S22" s="228">
        <f t="shared" si="3"/>
        <v>0.6653518889811348</v>
      </c>
      <c r="T22" s="225">
        <v>87.27</v>
      </c>
      <c r="U22" s="226">
        <v>68.19</v>
      </c>
      <c r="V22" s="226">
        <v>225.7</v>
      </c>
      <c r="W22" s="226">
        <v>14.08</v>
      </c>
      <c r="X22" s="227">
        <f t="shared" si="4"/>
        <v>0.06238369517058042</v>
      </c>
      <c r="Y22" s="228">
        <f t="shared" si="5"/>
        <v>0.8950551451888653</v>
      </c>
      <c r="Z22" s="225">
        <v>85.36</v>
      </c>
      <c r="AA22" s="226">
        <v>71.52</v>
      </c>
      <c r="AB22" s="226">
        <v>208.81</v>
      </c>
      <c r="AC22" s="226">
        <v>13.84</v>
      </c>
      <c r="AD22" s="227">
        <f t="shared" si="6"/>
        <v>0.06628035055792347</v>
      </c>
      <c r="AE22" s="239">
        <f t="shared" si="7"/>
        <v>0.9387643933701078</v>
      </c>
      <c r="AF22" s="225">
        <v>95</v>
      </c>
      <c r="AG22" s="226">
        <v>79.6</v>
      </c>
      <c r="AH22" s="226">
        <v>230.79</v>
      </c>
      <c r="AI22" s="226">
        <v>15.400000000000006</v>
      </c>
      <c r="AJ22" s="227">
        <v>0.06672732787382471</v>
      </c>
      <c r="AK22" s="228">
        <v>1.0449751529588944</v>
      </c>
      <c r="AL22" s="98">
        <v>94.37</v>
      </c>
      <c r="AM22" s="233">
        <v>79.10000000000001</v>
      </c>
      <c r="AN22" s="221">
        <v>226.08</v>
      </c>
      <c r="AO22" s="233">
        <v>15.27</v>
      </c>
      <c r="AP22" s="234">
        <v>0.06754246284501061</v>
      </c>
      <c r="AQ22" s="256">
        <v>1.0384112386815145</v>
      </c>
      <c r="AR22" s="265">
        <v>71.69</v>
      </c>
      <c r="AS22" s="237">
        <v>57.97</v>
      </c>
      <c r="AT22" s="237">
        <v>226.46</v>
      </c>
      <c r="AU22" s="237">
        <v>13.72</v>
      </c>
      <c r="AV22" s="238">
        <v>0.06058465071094233</v>
      </c>
      <c r="AW22" s="228">
        <v>0.761020221319436</v>
      </c>
      <c r="AX22" s="225">
        <v>77.59</v>
      </c>
      <c r="AY22" s="226">
        <v>63.080000000000005</v>
      </c>
      <c r="AZ22" s="226">
        <v>240.87</v>
      </c>
      <c r="BA22" s="226">
        <v>14.51</v>
      </c>
      <c r="BB22" s="227">
        <v>0.060239963465769916</v>
      </c>
      <c r="BC22" s="239">
        <v>0.8281034252342596</v>
      </c>
      <c r="BD22" s="270">
        <f t="shared" si="8"/>
        <v>0.8816687808191732</v>
      </c>
      <c r="BE22" s="125"/>
    </row>
    <row r="23" spans="1:57" ht="12.75">
      <c r="A23" s="221" t="s">
        <v>21</v>
      </c>
      <c r="B23" s="163">
        <v>2056.1</v>
      </c>
      <c r="C23" s="163">
        <v>409.6</v>
      </c>
      <c r="D23" s="204">
        <f t="shared" si="0"/>
        <v>2465.7</v>
      </c>
      <c r="E23" s="81">
        <f t="shared" si="1"/>
        <v>91.97061</v>
      </c>
      <c r="F23" s="200">
        <v>293.6</v>
      </c>
      <c r="G23" s="136">
        <v>27.4</v>
      </c>
      <c r="H23" s="200">
        <v>291.52</v>
      </c>
      <c r="I23" s="136">
        <v>26.72</v>
      </c>
      <c r="J23" s="194">
        <v>234.09</v>
      </c>
      <c r="K23" s="119">
        <v>23.96</v>
      </c>
      <c r="L23" s="194">
        <v>257.41</v>
      </c>
      <c r="M23" s="128">
        <v>26.36</v>
      </c>
      <c r="N23" s="225">
        <v>69.48</v>
      </c>
      <c r="O23" s="226">
        <v>45.8</v>
      </c>
      <c r="P23" s="226">
        <v>315.84</v>
      </c>
      <c r="Q23" s="226">
        <v>23.69</v>
      </c>
      <c r="R23" s="227">
        <f t="shared" si="2"/>
        <v>0.07500633232016211</v>
      </c>
      <c r="S23" s="228">
        <f t="shared" si="3"/>
        <v>0.4979851715673083</v>
      </c>
      <c r="T23" s="225">
        <v>96.23</v>
      </c>
      <c r="U23" s="226">
        <v>73.77</v>
      </c>
      <c r="V23" s="226">
        <v>299.48</v>
      </c>
      <c r="W23" s="226">
        <v>22.46</v>
      </c>
      <c r="X23" s="227">
        <f t="shared" si="4"/>
        <v>0.07499666087885669</v>
      </c>
      <c r="Y23" s="228">
        <f t="shared" si="5"/>
        <v>0.8021040634611426</v>
      </c>
      <c r="Z23" s="225">
        <v>102.11</v>
      </c>
      <c r="AA23" s="226">
        <v>80.26</v>
      </c>
      <c r="AB23" s="226">
        <v>291.34</v>
      </c>
      <c r="AC23" s="226">
        <v>21.85</v>
      </c>
      <c r="AD23" s="227">
        <f t="shared" si="6"/>
        <v>0.07499828379213291</v>
      </c>
      <c r="AE23" s="239">
        <f t="shared" si="7"/>
        <v>0.8726700844976456</v>
      </c>
      <c r="AF23" s="225">
        <v>111.81</v>
      </c>
      <c r="AG23" s="226">
        <v>88.6</v>
      </c>
      <c r="AH23" s="226">
        <v>309.36</v>
      </c>
      <c r="AI23" s="226">
        <v>23.210000000000008</v>
      </c>
      <c r="AJ23" s="227">
        <v>0.07502585983966902</v>
      </c>
      <c r="AK23" s="228">
        <v>0.9633512270930898</v>
      </c>
      <c r="AL23" s="98">
        <v>112.1</v>
      </c>
      <c r="AM23" s="233">
        <v>88.57024999999999</v>
      </c>
      <c r="AN23" s="221">
        <v>313.73</v>
      </c>
      <c r="AO23" s="233">
        <v>23.52975</v>
      </c>
      <c r="AP23" s="234">
        <v>0.075</v>
      </c>
      <c r="AQ23" s="256">
        <v>0.9630277541923447</v>
      </c>
      <c r="AR23" s="265">
        <v>83.36</v>
      </c>
      <c r="AS23" s="237">
        <v>59.9945</v>
      </c>
      <c r="AT23" s="237">
        <v>311.54</v>
      </c>
      <c r="AU23" s="237">
        <v>23.3655</v>
      </c>
      <c r="AV23" s="238">
        <v>0.075</v>
      </c>
      <c r="AW23" s="228">
        <v>0.6523225191177922</v>
      </c>
      <c r="AX23" s="225">
        <v>88.04</v>
      </c>
      <c r="AY23" s="226">
        <v>63.59150000000001</v>
      </c>
      <c r="AZ23" s="226">
        <v>325.98</v>
      </c>
      <c r="BA23" s="226">
        <v>24.4485</v>
      </c>
      <c r="BB23" s="227">
        <v>0.075</v>
      </c>
      <c r="BC23" s="239">
        <v>0.6914328392515828</v>
      </c>
      <c r="BD23" s="270">
        <f t="shared" si="8"/>
        <v>0.7775562370258438</v>
      </c>
      <c r="BE23" s="125"/>
    </row>
    <row r="24" spans="1:57" ht="12.75">
      <c r="A24" s="221" t="s">
        <v>9</v>
      </c>
      <c r="B24" s="163">
        <v>2544.5</v>
      </c>
      <c r="C24" s="163">
        <v>659.9</v>
      </c>
      <c r="D24" s="204">
        <f t="shared" si="0"/>
        <v>3204.4</v>
      </c>
      <c r="E24" s="81">
        <f t="shared" si="1"/>
        <v>119.52412</v>
      </c>
      <c r="F24" s="194">
        <v>482.8</v>
      </c>
      <c r="G24" s="119">
        <v>26.4</v>
      </c>
      <c r="H24" s="194">
        <v>542.32</v>
      </c>
      <c r="I24" s="119">
        <v>27.75</v>
      </c>
      <c r="J24" s="194">
        <v>455.01</v>
      </c>
      <c r="K24" s="119">
        <v>24.68</v>
      </c>
      <c r="L24" s="194">
        <v>520.29</v>
      </c>
      <c r="M24" s="128">
        <v>27.84</v>
      </c>
      <c r="N24" s="225">
        <v>84.93</v>
      </c>
      <c r="O24" s="226">
        <v>42.51</v>
      </c>
      <c r="P24" s="226">
        <v>565.58</v>
      </c>
      <c r="Q24" s="226">
        <v>42.42</v>
      </c>
      <c r="R24" s="227">
        <f t="shared" si="2"/>
        <v>0.07500265214470102</v>
      </c>
      <c r="S24" s="228">
        <f t="shared" si="3"/>
        <v>0.35566043071473774</v>
      </c>
      <c r="T24" s="225">
        <v>130.97</v>
      </c>
      <c r="U24" s="226">
        <v>86.79</v>
      </c>
      <c r="V24" s="226">
        <v>589.8</v>
      </c>
      <c r="W24" s="226">
        <v>44.23</v>
      </c>
      <c r="X24" s="227">
        <f t="shared" si="4"/>
        <v>0.07499152255001695</v>
      </c>
      <c r="Y24" s="228">
        <f t="shared" si="5"/>
        <v>0.7261295879024251</v>
      </c>
      <c r="Z24" s="225">
        <v>136.62</v>
      </c>
      <c r="AA24" s="226">
        <v>93.82</v>
      </c>
      <c r="AB24" s="226">
        <v>570.66</v>
      </c>
      <c r="AC24" s="226">
        <v>42.8</v>
      </c>
      <c r="AD24" s="227">
        <f t="shared" si="6"/>
        <v>0.07500087617846003</v>
      </c>
      <c r="AE24" s="239">
        <f t="shared" si="7"/>
        <v>0.7849461681876427</v>
      </c>
      <c r="AF24" s="225">
        <v>157.06</v>
      </c>
      <c r="AG24" s="226">
        <v>107.51</v>
      </c>
      <c r="AH24" s="226">
        <v>660.71</v>
      </c>
      <c r="AI24" s="226">
        <v>49.55</v>
      </c>
      <c r="AJ24" s="227">
        <v>0.07499508104917436</v>
      </c>
      <c r="AK24" s="228">
        <v>0.8994837192693826</v>
      </c>
      <c r="AL24" s="98">
        <v>156.75</v>
      </c>
      <c r="AM24" s="233">
        <v>106.6455</v>
      </c>
      <c r="AN24" s="221">
        <v>668.06</v>
      </c>
      <c r="AO24" s="233">
        <v>50.104499999999994</v>
      </c>
      <c r="AP24" s="234">
        <v>0.075</v>
      </c>
      <c r="AQ24" s="256">
        <v>0.8922508695316058</v>
      </c>
      <c r="AR24" s="265">
        <v>113.39</v>
      </c>
      <c r="AS24" s="237">
        <v>66.8105</v>
      </c>
      <c r="AT24" s="237">
        <v>621.06</v>
      </c>
      <c r="AU24" s="237">
        <v>46.579499999999996</v>
      </c>
      <c r="AV24" s="238">
        <v>0.075</v>
      </c>
      <c r="AW24" s="228">
        <v>0.5589708587689247</v>
      </c>
      <c r="AX24" s="225">
        <v>120.35</v>
      </c>
      <c r="AY24" s="226">
        <v>69.65825</v>
      </c>
      <c r="AZ24" s="226">
        <v>675.89</v>
      </c>
      <c r="BA24" s="226">
        <v>50.69175</v>
      </c>
      <c r="BB24" s="227">
        <v>0.075</v>
      </c>
      <c r="BC24" s="239">
        <v>0.5827965936917168</v>
      </c>
      <c r="BD24" s="270">
        <f t="shared" si="8"/>
        <v>0.685748318295205</v>
      </c>
      <c r="BE24" s="125"/>
    </row>
    <row r="25" spans="1:57" ht="12.75">
      <c r="A25" s="221" t="s">
        <v>181</v>
      </c>
      <c r="B25" s="163">
        <v>2664.7</v>
      </c>
      <c r="C25" s="163">
        <v>567.5</v>
      </c>
      <c r="D25" s="206">
        <f t="shared" si="0"/>
        <v>3232.2</v>
      </c>
      <c r="E25" s="81">
        <f t="shared" si="1"/>
        <v>120.56106</v>
      </c>
      <c r="F25" s="194">
        <v>239.4666666666667</v>
      </c>
      <c r="G25" s="119">
        <v>15.52</v>
      </c>
      <c r="H25" s="194">
        <v>258.78</v>
      </c>
      <c r="I25" s="119">
        <v>14.45</v>
      </c>
      <c r="J25" s="194">
        <v>234.13</v>
      </c>
      <c r="K25" s="119">
        <v>13.04</v>
      </c>
      <c r="L25" s="194">
        <v>283.99</v>
      </c>
      <c r="M25" s="128">
        <v>15.59</v>
      </c>
      <c r="N25" s="225">
        <v>95.11</v>
      </c>
      <c r="O25" s="226">
        <v>81.44</v>
      </c>
      <c r="P25" s="226">
        <v>224.97</v>
      </c>
      <c r="Q25" s="226">
        <v>13.67</v>
      </c>
      <c r="R25" s="227">
        <f t="shared" si="2"/>
        <v>0.0607636573765391</v>
      </c>
      <c r="S25" s="228">
        <f t="shared" si="3"/>
        <v>0.6755083274815268</v>
      </c>
      <c r="T25" s="225">
        <v>125.64</v>
      </c>
      <c r="U25" s="226">
        <v>109</v>
      </c>
      <c r="V25" s="226">
        <v>261.2</v>
      </c>
      <c r="W25" s="226">
        <v>16.64</v>
      </c>
      <c r="X25" s="227">
        <f t="shared" si="4"/>
        <v>0.06370597243491578</v>
      </c>
      <c r="Y25" s="228">
        <f t="shared" si="5"/>
        <v>0.9041061848659924</v>
      </c>
      <c r="Z25" s="225">
        <v>130.25</v>
      </c>
      <c r="AA25" s="226">
        <v>113.45</v>
      </c>
      <c r="AB25" s="226">
        <v>247.82</v>
      </c>
      <c r="AC25" s="226">
        <v>16.8</v>
      </c>
      <c r="AD25" s="227">
        <f t="shared" si="6"/>
        <v>0.06779113872972319</v>
      </c>
      <c r="AE25" s="239">
        <f t="shared" si="7"/>
        <v>0.9410169419545582</v>
      </c>
      <c r="AF25" s="225">
        <v>141.57</v>
      </c>
      <c r="AG25" s="226">
        <v>123.38</v>
      </c>
      <c r="AH25" s="226">
        <v>266.34</v>
      </c>
      <c r="AI25" s="226">
        <v>18.189999999999998</v>
      </c>
      <c r="AJ25" s="227">
        <v>0.0682961627994293</v>
      </c>
      <c r="AK25" s="228">
        <v>1.0233818448510654</v>
      </c>
      <c r="AL25" s="98">
        <v>140.15</v>
      </c>
      <c r="AM25" s="233">
        <v>122.61000000000001</v>
      </c>
      <c r="AN25" s="221">
        <v>253.86</v>
      </c>
      <c r="AO25" s="233">
        <v>17.54</v>
      </c>
      <c r="AP25" s="234">
        <v>0.0690932009769164</v>
      </c>
      <c r="AQ25" s="256">
        <v>1.0169950396919205</v>
      </c>
      <c r="AR25" s="265">
        <v>100.13</v>
      </c>
      <c r="AS25" s="237">
        <v>85.66999999999999</v>
      </c>
      <c r="AT25" s="237">
        <v>234.86</v>
      </c>
      <c r="AU25" s="237">
        <v>14.46</v>
      </c>
      <c r="AV25" s="238">
        <v>0.061568594056033384</v>
      </c>
      <c r="AW25" s="228">
        <v>0.710594283096051</v>
      </c>
      <c r="AX25" s="225">
        <v>98.24</v>
      </c>
      <c r="AY25" s="226">
        <v>82.72999999999999</v>
      </c>
      <c r="AZ25" s="226">
        <v>256.47</v>
      </c>
      <c r="BA25" s="226">
        <v>15.51</v>
      </c>
      <c r="BB25" s="227">
        <v>0.060474909346122346</v>
      </c>
      <c r="BC25" s="239">
        <v>0.6862082997611334</v>
      </c>
      <c r="BD25" s="270">
        <f t="shared" si="8"/>
        <v>0.8511158459574639</v>
      </c>
      <c r="BE25" s="125"/>
    </row>
    <row r="26" spans="1:57" ht="12.75">
      <c r="A26" s="221" t="s">
        <v>63</v>
      </c>
      <c r="B26" s="163">
        <v>3074.3</v>
      </c>
      <c r="C26" s="163">
        <v>2674.4</v>
      </c>
      <c r="D26" s="206">
        <f t="shared" si="0"/>
        <v>5748.700000000001</v>
      </c>
      <c r="E26" s="81">
        <f t="shared" si="1"/>
        <v>214.42651000000004</v>
      </c>
      <c r="F26" s="194">
        <v>599.3333333333334</v>
      </c>
      <c r="G26" s="119">
        <v>25.89</v>
      </c>
      <c r="H26" s="194">
        <v>496.02</v>
      </c>
      <c r="I26" s="119">
        <v>21.42</v>
      </c>
      <c r="J26" s="194">
        <v>405.69</v>
      </c>
      <c r="K26" s="119">
        <v>17.46</v>
      </c>
      <c r="L26" s="194">
        <v>452.42</v>
      </c>
      <c r="M26" s="128">
        <v>22.09</v>
      </c>
      <c r="N26" s="225">
        <v>110.41</v>
      </c>
      <c r="O26" s="226">
        <v>75.6</v>
      </c>
      <c r="P26" s="226">
        <v>452.17</v>
      </c>
      <c r="Q26" s="226">
        <v>33.91</v>
      </c>
      <c r="R26" s="227">
        <f t="shared" si="2"/>
        <v>0.07499391821659994</v>
      </c>
      <c r="S26" s="228">
        <f t="shared" si="3"/>
        <v>0.3525683461433942</v>
      </c>
      <c r="T26" s="225">
        <v>155.73</v>
      </c>
      <c r="U26" s="226">
        <v>135.72</v>
      </c>
      <c r="V26" s="226">
        <v>266.78</v>
      </c>
      <c r="W26" s="226">
        <v>20.01</v>
      </c>
      <c r="X26" s="227">
        <f t="shared" si="4"/>
        <v>0.0750056226103906</v>
      </c>
      <c r="Y26" s="228">
        <f t="shared" si="5"/>
        <v>0.6329441261717125</v>
      </c>
      <c r="Z26" s="225">
        <v>165.3</v>
      </c>
      <c r="AA26" s="226">
        <v>146.17</v>
      </c>
      <c r="AB26" s="226">
        <v>255.07</v>
      </c>
      <c r="AC26" s="226">
        <v>19.13</v>
      </c>
      <c r="AD26" s="227">
        <f t="shared" si="6"/>
        <v>0.07499901987689654</v>
      </c>
      <c r="AE26" s="239">
        <f t="shared" si="7"/>
        <v>0.681678771901851</v>
      </c>
      <c r="AF26" s="225">
        <v>180.64</v>
      </c>
      <c r="AG26" s="226">
        <v>159.17</v>
      </c>
      <c r="AH26" s="226">
        <v>286.33</v>
      </c>
      <c r="AI26" s="226">
        <v>21.47</v>
      </c>
      <c r="AJ26" s="227">
        <v>0.07498341074983411</v>
      </c>
      <c r="AK26" s="228">
        <v>0.7423056039106358</v>
      </c>
      <c r="AL26" s="98">
        <v>174.93</v>
      </c>
      <c r="AM26" s="233">
        <v>155.3145</v>
      </c>
      <c r="AN26" s="221">
        <v>261.54</v>
      </c>
      <c r="AO26" s="233">
        <v>19.6155</v>
      </c>
      <c r="AP26" s="234">
        <v>0.075</v>
      </c>
      <c r="AQ26" s="256">
        <v>0.7243250846175691</v>
      </c>
      <c r="AR26" s="265">
        <v>131.25</v>
      </c>
      <c r="AS26" s="237">
        <v>109.24725000000001</v>
      </c>
      <c r="AT26" s="237">
        <v>293.37</v>
      </c>
      <c r="AU26" s="237">
        <v>22.00275</v>
      </c>
      <c r="AV26" s="238">
        <v>0.075</v>
      </c>
      <c r="AW26" s="228">
        <v>0.5094857440901315</v>
      </c>
      <c r="AX26" s="225">
        <v>138.82</v>
      </c>
      <c r="AY26" s="226">
        <v>99.05574999999999</v>
      </c>
      <c r="AZ26" s="226">
        <v>530.19</v>
      </c>
      <c r="BA26" s="226">
        <v>39.764250000000004</v>
      </c>
      <c r="BB26" s="227">
        <v>0.075</v>
      </c>
      <c r="BC26" s="239">
        <v>0.46195663959647526</v>
      </c>
      <c r="BD26" s="270">
        <f t="shared" si="8"/>
        <v>0.5864663309188242</v>
      </c>
      <c r="BE26" s="125"/>
    </row>
    <row r="27" spans="1:57" ht="15">
      <c r="A27" s="221" t="s">
        <v>182</v>
      </c>
      <c r="B27" s="163">
        <v>3914.5</v>
      </c>
      <c r="C27" s="163">
        <v>1006.6</v>
      </c>
      <c r="D27" s="206">
        <f t="shared" si="0"/>
        <v>4921.1</v>
      </c>
      <c r="E27" s="81">
        <f t="shared" si="1"/>
        <v>183.55703000000003</v>
      </c>
      <c r="F27" s="194">
        <v>494.24</v>
      </c>
      <c r="G27" s="119">
        <v>0</v>
      </c>
      <c r="H27" s="194">
        <v>411.28</v>
      </c>
      <c r="I27" s="119">
        <v>0</v>
      </c>
      <c r="J27" s="194">
        <v>184.96</v>
      </c>
      <c r="K27" s="119">
        <v>19.53</v>
      </c>
      <c r="L27" s="194" t="s">
        <v>115</v>
      </c>
      <c r="M27" s="128"/>
      <c r="N27" s="225" t="s">
        <v>115</v>
      </c>
      <c r="O27" s="226"/>
      <c r="P27" s="226"/>
      <c r="Q27" s="226"/>
      <c r="R27" s="227"/>
      <c r="S27" s="228">
        <f t="shared" si="3"/>
        <v>0</v>
      </c>
      <c r="T27" s="225" t="s">
        <v>115</v>
      </c>
      <c r="U27" s="226"/>
      <c r="V27" s="226"/>
      <c r="W27" s="226"/>
      <c r="X27" s="227"/>
      <c r="Y27" s="228"/>
      <c r="Z27" s="225"/>
      <c r="AA27" s="226"/>
      <c r="AB27" s="226"/>
      <c r="AC27" s="226"/>
      <c r="AD27" s="227"/>
      <c r="AE27" s="244"/>
      <c r="AF27" s="225"/>
      <c r="AG27" s="226"/>
      <c r="AH27" s="226"/>
      <c r="AI27" s="226"/>
      <c r="AJ27" s="227"/>
      <c r="AK27" s="240"/>
      <c r="AL27" s="98"/>
      <c r="AM27" s="233">
        <v>0</v>
      </c>
      <c r="AN27" s="221"/>
      <c r="AO27" s="233">
        <v>0</v>
      </c>
      <c r="AP27" s="234"/>
      <c r="AQ27" s="256"/>
      <c r="AR27" s="266"/>
      <c r="AS27" s="242">
        <v>0</v>
      </c>
      <c r="AT27" s="242"/>
      <c r="AU27" s="242">
        <v>0</v>
      </c>
      <c r="AV27" s="243"/>
      <c r="AW27" s="240"/>
      <c r="AX27" s="225"/>
      <c r="AY27" s="226">
        <v>0</v>
      </c>
      <c r="AZ27" s="226"/>
      <c r="BA27" s="226">
        <v>0</v>
      </c>
      <c r="BB27" s="227"/>
      <c r="BC27" s="244"/>
      <c r="BD27" s="270">
        <f t="shared" si="8"/>
        <v>0</v>
      </c>
      <c r="BE27" s="125"/>
    </row>
    <row r="28" spans="1:57" ht="12.75">
      <c r="A28" s="221" t="s">
        <v>183</v>
      </c>
      <c r="B28" s="163">
        <v>4864.5</v>
      </c>
      <c r="C28" s="163">
        <v>0</v>
      </c>
      <c r="D28" s="204">
        <f t="shared" si="0"/>
        <v>4864.5</v>
      </c>
      <c r="E28" s="81">
        <f t="shared" si="1"/>
        <v>181.44585</v>
      </c>
      <c r="F28" s="200">
        <v>388.4</v>
      </c>
      <c r="G28" s="136">
        <v>33.63</v>
      </c>
      <c r="H28" s="200">
        <v>333.16</v>
      </c>
      <c r="I28" s="136">
        <v>31.34</v>
      </c>
      <c r="J28" s="194">
        <v>315.38</v>
      </c>
      <c r="K28" s="119">
        <v>29.42</v>
      </c>
      <c r="L28" s="194">
        <v>385.53</v>
      </c>
      <c r="M28" s="128">
        <v>32.85</v>
      </c>
      <c r="N28" s="225">
        <v>139.49</v>
      </c>
      <c r="O28" s="226">
        <v>106.54</v>
      </c>
      <c r="P28" s="226">
        <v>348.88</v>
      </c>
      <c r="Q28" s="226">
        <v>32.96</v>
      </c>
      <c r="R28" s="227">
        <f t="shared" si="2"/>
        <v>0.09447374455400138</v>
      </c>
      <c r="S28" s="228">
        <f t="shared" si="3"/>
        <v>0.5871724263740394</v>
      </c>
      <c r="T28" s="225">
        <v>160.84</v>
      </c>
      <c r="U28" s="226">
        <v>124.12</v>
      </c>
      <c r="V28" s="226">
        <v>361.23</v>
      </c>
      <c r="W28" s="226">
        <v>36.72</v>
      </c>
      <c r="X28" s="227">
        <f aca="true" t="shared" si="9" ref="X28:X36">W28/V28</f>
        <v>0.10165268665393239</v>
      </c>
      <c r="Y28" s="228">
        <f>U28/(D28*0.0373)</f>
        <v>0.6840608368832906</v>
      </c>
      <c r="Z28" s="225">
        <v>174.64</v>
      </c>
      <c r="AA28" s="226">
        <v>135.37</v>
      </c>
      <c r="AB28" s="226">
        <v>318.17</v>
      </c>
      <c r="AC28" s="226">
        <v>39.27</v>
      </c>
      <c r="AD28" s="227">
        <f aca="true" t="shared" si="10" ref="AD28:AD36">AC28/AB28</f>
        <v>0.12342458434170413</v>
      </c>
      <c r="AE28" s="239">
        <f>AA28/E28</f>
        <v>0.7460628060658318</v>
      </c>
      <c r="AF28" s="225">
        <v>194.78</v>
      </c>
      <c r="AG28" s="226">
        <v>151.32</v>
      </c>
      <c r="AH28" s="226">
        <v>356.46</v>
      </c>
      <c r="AI28" s="226">
        <v>43.46000000000001</v>
      </c>
      <c r="AJ28" s="227">
        <v>0.12192111316837796</v>
      </c>
      <c r="AK28" s="228">
        <v>0.8339678201513012</v>
      </c>
      <c r="AL28" s="98">
        <v>177.2</v>
      </c>
      <c r="AM28" s="233">
        <v>137.39</v>
      </c>
      <c r="AN28" s="221">
        <v>363.22</v>
      </c>
      <c r="AO28" s="233">
        <v>39.81</v>
      </c>
      <c r="AP28" s="234">
        <v>0.10960299542976708</v>
      </c>
      <c r="AQ28" s="256">
        <v>0.7571956040879413</v>
      </c>
      <c r="AR28" s="265">
        <v>133.53</v>
      </c>
      <c r="AS28" s="237">
        <v>102.25</v>
      </c>
      <c r="AT28" s="237">
        <v>321.12</v>
      </c>
      <c r="AU28" s="237">
        <v>31.28</v>
      </c>
      <c r="AV28" s="238">
        <v>0.0974090682610862</v>
      </c>
      <c r="AW28" s="228">
        <v>0.5635290087924303</v>
      </c>
      <c r="AX28" s="225">
        <v>138.61</v>
      </c>
      <c r="AY28" s="226">
        <v>105.68</v>
      </c>
      <c r="AZ28" s="226">
        <v>343.54</v>
      </c>
      <c r="BA28" s="226">
        <v>32.93</v>
      </c>
      <c r="BB28" s="227">
        <v>0.09585492227979274</v>
      </c>
      <c r="BC28" s="239">
        <v>0.5824327202854185</v>
      </c>
      <c r="BD28" s="270">
        <f t="shared" si="8"/>
        <v>0.6792030318057505</v>
      </c>
      <c r="BE28" s="125"/>
    </row>
    <row r="29" spans="1:57" ht="12.75">
      <c r="A29" s="221" t="s">
        <v>184</v>
      </c>
      <c r="B29" s="163">
        <v>4911</v>
      </c>
      <c r="C29" s="163">
        <v>605.1</v>
      </c>
      <c r="D29" s="204">
        <f t="shared" si="0"/>
        <v>5516.1</v>
      </c>
      <c r="E29" s="81">
        <f t="shared" si="1"/>
        <v>205.75053000000003</v>
      </c>
      <c r="F29" s="194">
        <v>468.6666666666667</v>
      </c>
      <c r="G29" s="119">
        <v>35.6</v>
      </c>
      <c r="H29" s="194">
        <v>411</v>
      </c>
      <c r="I29" s="119">
        <v>32.77</v>
      </c>
      <c r="J29" s="194">
        <v>350.13</v>
      </c>
      <c r="K29" s="119">
        <v>28.37</v>
      </c>
      <c r="L29" s="194">
        <v>405.19</v>
      </c>
      <c r="M29" s="128">
        <v>33.86</v>
      </c>
      <c r="N29" s="225">
        <v>117.01</v>
      </c>
      <c r="O29" s="226">
        <v>82.95</v>
      </c>
      <c r="P29" s="226">
        <v>381.49</v>
      </c>
      <c r="Q29" s="226">
        <v>34.06</v>
      </c>
      <c r="R29" s="227">
        <f t="shared" si="2"/>
        <v>0.08928150148103489</v>
      </c>
      <c r="S29" s="228">
        <f t="shared" si="3"/>
        <v>0.40315813524271354</v>
      </c>
      <c r="T29" s="225">
        <v>146.47</v>
      </c>
      <c r="U29" s="226">
        <v>108.07</v>
      </c>
      <c r="V29" s="226">
        <v>403.03</v>
      </c>
      <c r="W29" s="226">
        <v>38.4</v>
      </c>
      <c r="X29" s="227">
        <f t="shared" si="9"/>
        <v>0.09527826712651664</v>
      </c>
      <c r="Y29" s="228">
        <f>U29/(D29*0.0373)</f>
        <v>0.5252477356923454</v>
      </c>
      <c r="Z29" s="225">
        <v>162.4</v>
      </c>
      <c r="AA29" s="226">
        <v>123.17</v>
      </c>
      <c r="AB29" s="226">
        <v>385.85</v>
      </c>
      <c r="AC29" s="226">
        <v>39.23</v>
      </c>
      <c r="AD29" s="227">
        <f t="shared" si="10"/>
        <v>0.10167163405468445</v>
      </c>
      <c r="AE29" s="239">
        <f>AA29/E29</f>
        <v>0.5986375830963837</v>
      </c>
      <c r="AF29" s="225">
        <v>184.04</v>
      </c>
      <c r="AG29" s="226">
        <v>141.27</v>
      </c>
      <c r="AH29" s="226">
        <v>414</v>
      </c>
      <c r="AI29" s="226">
        <v>42.76999999999998</v>
      </c>
      <c r="AJ29" s="227">
        <v>0.10330917874396131</v>
      </c>
      <c r="AK29" s="228">
        <v>0.7684845921205606</v>
      </c>
      <c r="AL29" s="98">
        <v>181.11</v>
      </c>
      <c r="AM29" s="233">
        <v>139.32000000000002</v>
      </c>
      <c r="AN29" s="221">
        <v>369.8</v>
      </c>
      <c r="AO29" s="233">
        <v>41.79</v>
      </c>
      <c r="AP29" s="234">
        <v>0.1130070308274743</v>
      </c>
      <c r="AQ29" s="256">
        <v>0.7578769262705211</v>
      </c>
      <c r="AR29" s="265">
        <v>134.35</v>
      </c>
      <c r="AS29" s="237">
        <v>100.44</v>
      </c>
      <c r="AT29" s="237">
        <v>348.89</v>
      </c>
      <c r="AU29" s="237">
        <v>33.91</v>
      </c>
      <c r="AV29" s="238">
        <v>0.09719395798102554</v>
      </c>
      <c r="AW29" s="228">
        <v>0.5463763887066546</v>
      </c>
      <c r="AX29" s="225">
        <v>131.89</v>
      </c>
      <c r="AY29" s="226">
        <v>94.97999999999999</v>
      </c>
      <c r="AZ29" s="226">
        <v>407.53</v>
      </c>
      <c r="BA29" s="226">
        <v>36.91</v>
      </c>
      <c r="BB29" s="227">
        <v>0.09057001938507594</v>
      </c>
      <c r="BC29" s="239">
        <v>0.5166749243265437</v>
      </c>
      <c r="BD29" s="270">
        <f t="shared" si="8"/>
        <v>0.5880651836365318</v>
      </c>
      <c r="BE29" s="125"/>
    </row>
    <row r="30" spans="1:57" ht="12.75">
      <c r="A30" s="221" t="s">
        <v>185</v>
      </c>
      <c r="B30" s="163">
        <v>3222.4</v>
      </c>
      <c r="C30" s="163">
        <v>0</v>
      </c>
      <c r="D30" s="204">
        <f t="shared" si="0"/>
        <v>3222.4</v>
      </c>
      <c r="E30" s="81">
        <f t="shared" si="1"/>
        <v>120.19552</v>
      </c>
      <c r="F30" s="194">
        <v>221.60000000000002</v>
      </c>
      <c r="G30" s="119">
        <v>19.31</v>
      </c>
      <c r="H30" s="194">
        <v>197.49</v>
      </c>
      <c r="I30" s="119">
        <v>17.99</v>
      </c>
      <c r="J30" s="194">
        <v>182.66</v>
      </c>
      <c r="K30" s="119">
        <v>16.62</v>
      </c>
      <c r="L30" s="194">
        <v>211.47</v>
      </c>
      <c r="M30" s="128">
        <v>19.93</v>
      </c>
      <c r="N30" s="225">
        <v>103.64</v>
      </c>
      <c r="O30" s="226">
        <v>83.54</v>
      </c>
      <c r="P30" s="226">
        <v>196.52</v>
      </c>
      <c r="Q30" s="226">
        <v>20.1</v>
      </c>
      <c r="R30" s="227">
        <f t="shared" si="2"/>
        <v>0.10227966619173622</v>
      </c>
      <c r="S30" s="228">
        <f t="shared" si="3"/>
        <v>0.6950342242373094</v>
      </c>
      <c r="T30" s="225">
        <v>117.71</v>
      </c>
      <c r="U30" s="226">
        <v>84.89</v>
      </c>
      <c r="V30" s="226">
        <v>219.41</v>
      </c>
      <c r="W30" s="226">
        <v>22.82</v>
      </c>
      <c r="X30" s="227">
        <f t="shared" si="9"/>
        <v>0.10400619844127433</v>
      </c>
      <c r="Y30" s="228">
        <f>U30/(D30*0.0373)</f>
        <v>0.7062659240544074</v>
      </c>
      <c r="Z30" s="225">
        <v>128.76</v>
      </c>
      <c r="AA30" s="226">
        <v>106.31</v>
      </c>
      <c r="AB30" s="226">
        <v>195.44</v>
      </c>
      <c r="AC30" s="226">
        <v>22.45</v>
      </c>
      <c r="AD30" s="227">
        <f t="shared" si="10"/>
        <v>0.11486901350798198</v>
      </c>
      <c r="AE30" s="239">
        <f>AA30/E30</f>
        <v>0.8844755611523625</v>
      </c>
      <c r="AF30" s="225">
        <v>98.46</v>
      </c>
      <c r="AG30" s="226">
        <v>81.14</v>
      </c>
      <c r="AH30" s="226">
        <v>147.55</v>
      </c>
      <c r="AI30" s="226">
        <v>17.319999999999993</v>
      </c>
      <c r="AJ30" s="227">
        <v>0.11738393764825478</v>
      </c>
      <c r="AK30" s="228">
        <v>0.6750667578958017</v>
      </c>
      <c r="AL30" s="257"/>
      <c r="AM30" s="239"/>
      <c r="AN30" s="239"/>
      <c r="AO30" s="239"/>
      <c r="AP30" s="239"/>
      <c r="AQ30" s="228"/>
      <c r="AR30" s="265"/>
      <c r="AS30" s="237"/>
      <c r="AT30" s="237"/>
      <c r="AU30" s="237"/>
      <c r="AV30" s="238"/>
      <c r="AW30" s="228"/>
      <c r="AX30" s="225"/>
      <c r="AY30" s="226"/>
      <c r="AZ30" s="226"/>
      <c r="BA30" s="226"/>
      <c r="BB30" s="227"/>
      <c r="BC30" s="239"/>
      <c r="BD30" s="270">
        <f t="shared" si="8"/>
        <v>0.7402106168349702</v>
      </c>
      <c r="BE30" s="125"/>
    </row>
    <row r="31" spans="1:57" ht="12.75">
      <c r="A31" s="221" t="s">
        <v>3</v>
      </c>
      <c r="B31" s="163">
        <v>4911</v>
      </c>
      <c r="C31" s="163">
        <v>605.1</v>
      </c>
      <c r="D31" s="204">
        <f t="shared" si="0"/>
        <v>5516.1</v>
      </c>
      <c r="E31" s="81">
        <f t="shared" si="1"/>
        <v>205.75053000000003</v>
      </c>
      <c r="F31" s="194">
        <v>554.8000000000001</v>
      </c>
      <c r="G31" s="119">
        <v>34.29</v>
      </c>
      <c r="H31" s="194">
        <v>391.41</v>
      </c>
      <c r="I31" s="119">
        <v>38.54</v>
      </c>
      <c r="J31" s="194">
        <v>362.36</v>
      </c>
      <c r="K31" s="119">
        <v>36.7</v>
      </c>
      <c r="L31" s="194">
        <v>394.41</v>
      </c>
      <c r="M31" s="128">
        <v>42.71</v>
      </c>
      <c r="N31" s="225">
        <v>156.94</v>
      </c>
      <c r="O31" s="226">
        <v>119.47</v>
      </c>
      <c r="P31" s="226">
        <v>499.59</v>
      </c>
      <c r="Q31" s="226">
        <v>37.46</v>
      </c>
      <c r="R31" s="227">
        <f t="shared" si="2"/>
        <v>0.0749814848175504</v>
      </c>
      <c r="S31" s="228">
        <f t="shared" si="3"/>
        <v>0.5806546403549968</v>
      </c>
      <c r="T31" s="225">
        <v>209.91</v>
      </c>
      <c r="U31" s="226">
        <v>167.85</v>
      </c>
      <c r="V31" s="226">
        <v>560.79</v>
      </c>
      <c r="W31" s="226">
        <v>42.06</v>
      </c>
      <c r="X31" s="227">
        <f t="shared" si="9"/>
        <v>0.07500133739902638</v>
      </c>
      <c r="Y31" s="228">
        <f>U31/(D31*0.0373)</f>
        <v>0.8157937673356174</v>
      </c>
      <c r="Z31" s="225">
        <v>219.13</v>
      </c>
      <c r="AA31" s="226">
        <v>179.65</v>
      </c>
      <c r="AB31" s="226">
        <v>526.35</v>
      </c>
      <c r="AC31" s="226">
        <v>39.48</v>
      </c>
      <c r="AD31" s="227">
        <f t="shared" si="10"/>
        <v>0.0750071245369051</v>
      </c>
      <c r="AE31" s="239">
        <f>AA31/E31</f>
        <v>0.8731447739162567</v>
      </c>
      <c r="AF31" s="225">
        <v>250.85</v>
      </c>
      <c r="AG31" s="226">
        <v>206.28</v>
      </c>
      <c r="AH31" s="226">
        <v>594.28</v>
      </c>
      <c r="AI31" s="226">
        <v>44.56999999999999</v>
      </c>
      <c r="AJ31" s="227">
        <v>0.0749983172915124</v>
      </c>
      <c r="AK31" s="228">
        <v>1.0025733591062924</v>
      </c>
      <c r="AL31" s="98">
        <v>255.23</v>
      </c>
      <c r="AM31" s="233">
        <v>210.21499999999997</v>
      </c>
      <c r="AN31" s="221">
        <v>600.2</v>
      </c>
      <c r="AO31" s="233">
        <v>45.015</v>
      </c>
      <c r="AP31" s="234">
        <v>0.075</v>
      </c>
      <c r="AQ31" s="256">
        <v>1.0216984617244969</v>
      </c>
      <c r="AR31" s="265">
        <v>196.52</v>
      </c>
      <c r="AS31" s="237">
        <v>156.812</v>
      </c>
      <c r="AT31" s="237">
        <v>529.44</v>
      </c>
      <c r="AU31" s="237">
        <v>39.708000000000006</v>
      </c>
      <c r="AV31" s="238">
        <v>0.075</v>
      </c>
      <c r="AW31" s="228">
        <v>0.762146274908745</v>
      </c>
      <c r="AX31" s="225">
        <v>200.36</v>
      </c>
      <c r="AY31" s="226">
        <v>157.40525000000002</v>
      </c>
      <c r="AZ31" s="226">
        <v>572.73</v>
      </c>
      <c r="BA31" s="226">
        <v>42.95475</v>
      </c>
      <c r="BB31" s="227">
        <v>0.075</v>
      </c>
      <c r="BC31" s="239">
        <v>0.7650296210658607</v>
      </c>
      <c r="BD31" s="270">
        <f t="shared" si="8"/>
        <v>0.8315772712017522</v>
      </c>
      <c r="BE31" s="125"/>
    </row>
    <row r="32" spans="1:57" s="175" customFormat="1" ht="12.75">
      <c r="A32" s="221" t="s">
        <v>68</v>
      </c>
      <c r="B32" s="163">
        <v>3253.8</v>
      </c>
      <c r="C32" s="163">
        <v>0</v>
      </c>
      <c r="D32" s="204">
        <f t="shared" si="0"/>
        <v>3253.8</v>
      </c>
      <c r="E32" s="81">
        <f t="shared" si="1"/>
        <v>121.36674000000001</v>
      </c>
      <c r="F32" s="194">
        <v>186.53333333333333</v>
      </c>
      <c r="G32" s="119">
        <v>18.09</v>
      </c>
      <c r="H32" s="194">
        <v>160.13</v>
      </c>
      <c r="I32" s="119">
        <v>16.67</v>
      </c>
      <c r="J32" s="194">
        <v>162.67</v>
      </c>
      <c r="K32" s="119">
        <v>16.5</v>
      </c>
      <c r="L32" s="194">
        <v>168.89</v>
      </c>
      <c r="M32" s="128">
        <v>19.62</v>
      </c>
      <c r="N32" s="225">
        <v>85.08</v>
      </c>
      <c r="O32" s="226">
        <v>69.6</v>
      </c>
      <c r="P32" s="226">
        <v>206.4</v>
      </c>
      <c r="Q32" s="226">
        <v>15.48</v>
      </c>
      <c r="R32" s="227">
        <f t="shared" si="2"/>
        <v>0.075</v>
      </c>
      <c r="S32" s="228">
        <f t="shared" si="3"/>
        <v>0.5734684807386273</v>
      </c>
      <c r="T32" s="225">
        <v>112.47</v>
      </c>
      <c r="U32" s="226">
        <v>96.33</v>
      </c>
      <c r="V32" s="226">
        <v>215.15</v>
      </c>
      <c r="W32" s="226">
        <v>16.14</v>
      </c>
      <c r="X32" s="227">
        <f t="shared" si="9"/>
        <v>0.07501742970020915</v>
      </c>
      <c r="Y32" s="228">
        <f>U32/(D32*0.0373)</f>
        <v>0.7937100395050571</v>
      </c>
      <c r="Z32" s="225">
        <v>125.24</v>
      </c>
      <c r="AA32" s="226">
        <v>109.49</v>
      </c>
      <c r="AB32" s="226">
        <v>209.92</v>
      </c>
      <c r="AC32" s="226">
        <v>15.74</v>
      </c>
      <c r="AD32" s="227">
        <f t="shared" si="10"/>
        <v>0.07498094512195122</v>
      </c>
      <c r="AE32" s="239">
        <f>AA32/E32</f>
        <v>0.902141723506786</v>
      </c>
      <c r="AF32" s="225">
        <v>138.22</v>
      </c>
      <c r="AG32" s="226">
        <v>120.61</v>
      </c>
      <c r="AH32" s="226">
        <v>234.84</v>
      </c>
      <c r="AI32" s="226">
        <v>17.61</v>
      </c>
      <c r="AJ32" s="227">
        <v>0.07498722534491568</v>
      </c>
      <c r="AK32" s="228">
        <v>0.9937648485903139</v>
      </c>
      <c r="AL32" s="98">
        <v>136.86</v>
      </c>
      <c r="AM32" s="233">
        <v>120.32025000000002</v>
      </c>
      <c r="AN32" s="221">
        <v>220.53</v>
      </c>
      <c r="AO32" s="233">
        <v>16.539749999999998</v>
      </c>
      <c r="AP32" s="234">
        <v>0.075</v>
      </c>
      <c r="AQ32" s="256">
        <v>0.9913774564596528</v>
      </c>
      <c r="AR32" s="265">
        <v>94.11</v>
      </c>
      <c r="AS32" s="237">
        <v>80.649</v>
      </c>
      <c r="AT32" s="237">
        <v>179.48</v>
      </c>
      <c r="AU32" s="237">
        <v>13.460999999999999</v>
      </c>
      <c r="AV32" s="238">
        <v>0.075</v>
      </c>
      <c r="AW32" s="228">
        <v>0.6645066020558845</v>
      </c>
      <c r="AX32" s="225">
        <v>93.56</v>
      </c>
      <c r="AY32" s="226">
        <v>78.99425000000001</v>
      </c>
      <c r="AZ32" s="226">
        <v>194.21</v>
      </c>
      <c r="BA32" s="226">
        <v>14.56575</v>
      </c>
      <c r="BB32" s="227">
        <v>0.075</v>
      </c>
      <c r="BC32" s="239">
        <v>0.650872306531427</v>
      </c>
      <c r="BD32" s="270">
        <f t="shared" si="8"/>
        <v>0.7956916367696785</v>
      </c>
      <c r="BE32" s="174"/>
    </row>
    <row r="33" spans="1:57" s="175" customFormat="1" ht="12.75">
      <c r="A33" s="221" t="s">
        <v>186</v>
      </c>
      <c r="B33" s="179">
        <v>4659.85</v>
      </c>
      <c r="C33" s="179">
        <v>212</v>
      </c>
      <c r="D33" s="204">
        <f t="shared" si="0"/>
        <v>4871.85</v>
      </c>
      <c r="E33" s="181">
        <f t="shared" si="1"/>
        <v>181.72000500000001</v>
      </c>
      <c r="F33" s="216"/>
      <c r="G33" s="217"/>
      <c r="H33" s="216"/>
      <c r="I33" s="217"/>
      <c r="J33" s="216"/>
      <c r="K33" s="217"/>
      <c r="L33" s="218"/>
      <c r="M33" s="220"/>
      <c r="N33" s="225"/>
      <c r="O33" s="226"/>
      <c r="P33" s="226"/>
      <c r="Q33" s="226"/>
      <c r="R33" s="227"/>
      <c r="S33" s="228"/>
      <c r="T33" s="225">
        <v>167.37</v>
      </c>
      <c r="U33" s="226">
        <v>127.96</v>
      </c>
      <c r="V33" s="226">
        <v>401.71</v>
      </c>
      <c r="W33" s="226">
        <v>39.41</v>
      </c>
      <c r="X33" s="227">
        <f t="shared" si="9"/>
        <v>0.0981055985661298</v>
      </c>
      <c r="Y33" s="228"/>
      <c r="Z33" s="225">
        <v>180.91</v>
      </c>
      <c r="AA33" s="226">
        <v>139.91</v>
      </c>
      <c r="AB33" s="226">
        <v>338.37</v>
      </c>
      <c r="AC33" s="226">
        <v>41</v>
      </c>
      <c r="AD33" s="227">
        <f t="shared" si="10"/>
        <v>0.12116913437952537</v>
      </c>
      <c r="AE33" s="239"/>
      <c r="AF33" s="225">
        <v>202.53</v>
      </c>
      <c r="AG33" s="226">
        <v>157.09</v>
      </c>
      <c r="AH33" s="226">
        <v>375.47</v>
      </c>
      <c r="AI33" s="226">
        <v>45.44</v>
      </c>
      <c r="AJ33" s="227">
        <v>0.1210216528617466</v>
      </c>
      <c r="AK33" s="228">
        <v>0.8644617855915203</v>
      </c>
      <c r="AL33" s="98">
        <v>217.71</v>
      </c>
      <c r="AM33" s="233">
        <v>170.94</v>
      </c>
      <c r="AN33" s="221">
        <v>344.09</v>
      </c>
      <c r="AO33" s="233">
        <v>46.77</v>
      </c>
      <c r="AP33" s="234">
        <v>0.13592374088174608</v>
      </c>
      <c r="AQ33" s="256">
        <v>0.9406779402190748</v>
      </c>
      <c r="AR33" s="265">
        <v>154.08</v>
      </c>
      <c r="AS33" s="237">
        <v>117.95000000000002</v>
      </c>
      <c r="AT33" s="237">
        <v>336.18</v>
      </c>
      <c r="AU33" s="237">
        <v>36.13</v>
      </c>
      <c r="AV33" s="238">
        <v>0.10747218751859124</v>
      </c>
      <c r="AW33" s="228">
        <v>0.6490754829111963</v>
      </c>
      <c r="AX33" s="225">
        <v>131.6</v>
      </c>
      <c r="AY33" s="226">
        <v>91.42999999999999</v>
      </c>
      <c r="AZ33" s="226">
        <v>381.98</v>
      </c>
      <c r="BA33" s="226">
        <v>40.17</v>
      </c>
      <c r="BB33" s="227">
        <v>0.10516257395675166</v>
      </c>
      <c r="BC33" s="239">
        <v>0.5031366799709255</v>
      </c>
      <c r="BD33" s="270">
        <f t="shared" si="8"/>
        <v>0.7393379721731792</v>
      </c>
      <c r="BE33" s="174"/>
    </row>
    <row r="34" spans="1:57" ht="12.75">
      <c r="A34" s="221" t="s">
        <v>5</v>
      </c>
      <c r="B34" s="163">
        <v>4456.3</v>
      </c>
      <c r="C34" s="163">
        <v>0</v>
      </c>
      <c r="D34" s="204">
        <f t="shared" si="0"/>
        <v>4456.3</v>
      </c>
      <c r="E34" s="81">
        <f t="shared" si="1"/>
        <v>166.21999</v>
      </c>
      <c r="F34" s="200">
        <v>502.8</v>
      </c>
      <c r="G34" s="136">
        <v>32.25</v>
      </c>
      <c r="H34" s="200">
        <v>503.9</v>
      </c>
      <c r="I34" s="136">
        <v>32.61</v>
      </c>
      <c r="J34" s="194">
        <v>465.79</v>
      </c>
      <c r="K34" s="119">
        <v>28.31</v>
      </c>
      <c r="L34" s="194">
        <v>516.81</v>
      </c>
      <c r="M34" s="128">
        <v>33.7</v>
      </c>
      <c r="N34" s="225">
        <v>129.75</v>
      </c>
      <c r="O34" s="226">
        <v>98.88</v>
      </c>
      <c r="P34" s="226">
        <v>411.59</v>
      </c>
      <c r="Q34" s="226">
        <v>30.87</v>
      </c>
      <c r="R34" s="227">
        <f t="shared" si="2"/>
        <v>0.07500182220170559</v>
      </c>
      <c r="S34" s="228">
        <f aca="true" t="shared" si="11" ref="S34:S40">O34/(D34*0.0373)</f>
        <v>0.5948742988132775</v>
      </c>
      <c r="T34" s="225">
        <v>153.73</v>
      </c>
      <c r="U34" s="226">
        <v>120.72</v>
      </c>
      <c r="V34" s="226">
        <v>440.06</v>
      </c>
      <c r="W34" s="226">
        <v>33</v>
      </c>
      <c r="X34" s="227">
        <f t="shared" si="9"/>
        <v>0.07498977412171068</v>
      </c>
      <c r="Y34" s="228">
        <f>U34/(D34*0.0373)</f>
        <v>0.7262664376288316</v>
      </c>
      <c r="Z34" s="225">
        <v>163.12</v>
      </c>
      <c r="AA34" s="226">
        <v>131.51</v>
      </c>
      <c r="AB34" s="226">
        <v>421.5</v>
      </c>
      <c r="AC34" s="226">
        <v>31.61</v>
      </c>
      <c r="AD34" s="227">
        <f t="shared" si="10"/>
        <v>0.07499406880189798</v>
      </c>
      <c r="AE34" s="239">
        <f>AA34/E34</f>
        <v>0.7911804109722302</v>
      </c>
      <c r="AF34" s="225">
        <v>182.8</v>
      </c>
      <c r="AG34" s="226">
        <v>149.57</v>
      </c>
      <c r="AH34" s="226">
        <v>443.04</v>
      </c>
      <c r="AI34" s="226">
        <v>33.23000000000002</v>
      </c>
      <c r="AJ34" s="227">
        <v>0.07500451426507768</v>
      </c>
      <c r="AK34" s="228">
        <v>0.8998316026850922</v>
      </c>
      <c r="AL34" s="98">
        <v>181.86</v>
      </c>
      <c r="AM34" s="233">
        <v>146.91675</v>
      </c>
      <c r="AN34" s="221">
        <v>465.91</v>
      </c>
      <c r="AO34" s="233">
        <v>34.94325</v>
      </c>
      <c r="AP34" s="234">
        <v>0.075</v>
      </c>
      <c r="AQ34" s="256">
        <v>0.8838693228173098</v>
      </c>
      <c r="AR34" s="265">
        <v>141.17</v>
      </c>
      <c r="AS34" s="237">
        <v>109.7765</v>
      </c>
      <c r="AT34" s="237">
        <v>418.58</v>
      </c>
      <c r="AU34" s="237">
        <v>31.393499999999996</v>
      </c>
      <c r="AV34" s="238">
        <v>0.075</v>
      </c>
      <c r="AW34" s="228">
        <v>0.6604289893171092</v>
      </c>
      <c r="AX34" s="225">
        <v>137.9</v>
      </c>
      <c r="AY34" s="226">
        <v>103.388</v>
      </c>
      <c r="AZ34" s="226">
        <v>460.16</v>
      </c>
      <c r="BA34" s="226">
        <v>34.512</v>
      </c>
      <c r="BB34" s="227">
        <v>0.075</v>
      </c>
      <c r="BC34" s="239">
        <v>0.6219949838764881</v>
      </c>
      <c r="BD34" s="270">
        <f t="shared" si="8"/>
        <v>0.7397780065871913</v>
      </c>
      <c r="BE34" s="125"/>
    </row>
    <row r="35" spans="1:57" s="175" customFormat="1" ht="12.75">
      <c r="A35" s="221" t="s">
        <v>187</v>
      </c>
      <c r="B35" s="163">
        <v>4834.6</v>
      </c>
      <c r="C35" s="163">
        <v>0</v>
      </c>
      <c r="D35" s="204">
        <f t="shared" si="0"/>
        <v>4834.6</v>
      </c>
      <c r="E35" s="81">
        <f t="shared" si="1"/>
        <v>180.33058000000003</v>
      </c>
      <c r="F35" s="194">
        <v>312.6666666666667</v>
      </c>
      <c r="G35" s="119">
        <v>36.38</v>
      </c>
      <c r="H35" s="194">
        <v>279.84</v>
      </c>
      <c r="I35" s="119">
        <v>31.71</v>
      </c>
      <c r="J35" s="194">
        <v>265.92</v>
      </c>
      <c r="K35" s="119">
        <v>32.44</v>
      </c>
      <c r="L35" s="194">
        <v>320.59</v>
      </c>
      <c r="M35" s="128">
        <v>39.13</v>
      </c>
      <c r="N35" s="225">
        <v>199</v>
      </c>
      <c r="O35" s="226">
        <v>163.59</v>
      </c>
      <c r="P35" s="226">
        <v>291.02</v>
      </c>
      <c r="Q35" s="226">
        <v>35.41</v>
      </c>
      <c r="R35" s="227">
        <f t="shared" si="2"/>
        <v>0.12167548622087829</v>
      </c>
      <c r="S35" s="228">
        <f t="shared" si="11"/>
        <v>0.9071672702433496</v>
      </c>
      <c r="T35" s="225">
        <v>165.96</v>
      </c>
      <c r="U35" s="226">
        <v>124.98</v>
      </c>
      <c r="V35" s="226">
        <v>354.41</v>
      </c>
      <c r="W35" s="226">
        <v>40.98</v>
      </c>
      <c r="X35" s="227">
        <f t="shared" si="9"/>
        <v>0.11562879151265482</v>
      </c>
      <c r="Y35" s="228">
        <f>U35/(D35*0.0373)</f>
        <v>0.6930604892414808</v>
      </c>
      <c r="Z35" s="225">
        <v>176.16</v>
      </c>
      <c r="AA35" s="226">
        <v>135.03</v>
      </c>
      <c r="AB35" s="226">
        <v>332.39</v>
      </c>
      <c r="AC35" s="226">
        <v>44.13</v>
      </c>
      <c r="AD35" s="227">
        <f t="shared" si="10"/>
        <v>0.13276572700743106</v>
      </c>
      <c r="AE35" s="239">
        <f>AA35/E35</f>
        <v>0.7487914695333425</v>
      </c>
      <c r="AF35" s="225">
        <v>202.76</v>
      </c>
      <c r="AG35" s="226">
        <v>153.67</v>
      </c>
      <c r="AH35" s="226">
        <v>379.41</v>
      </c>
      <c r="AI35" s="226">
        <v>49.09</v>
      </c>
      <c r="AJ35" s="227">
        <v>0.1293850979151841</v>
      </c>
      <c r="AK35" s="228">
        <v>0.8521571882040193</v>
      </c>
      <c r="AL35" s="98">
        <v>202.08</v>
      </c>
      <c r="AM35" s="233">
        <v>154.44</v>
      </c>
      <c r="AN35" s="221">
        <v>425.97</v>
      </c>
      <c r="AO35" s="233">
        <v>47.64</v>
      </c>
      <c r="AP35" s="234">
        <v>0.1118388618916825</v>
      </c>
      <c r="AQ35" s="256">
        <v>0.8564271240074754</v>
      </c>
      <c r="AR35" s="265">
        <v>142.63</v>
      </c>
      <c r="AS35" s="237">
        <v>106.35</v>
      </c>
      <c r="AT35" s="237">
        <v>381.19</v>
      </c>
      <c r="AU35" s="237">
        <v>36.28</v>
      </c>
      <c r="AV35" s="238">
        <v>0.09517563419816889</v>
      </c>
      <c r="AW35" s="228">
        <v>0.589750224282537</v>
      </c>
      <c r="AX35" s="225">
        <v>141.55</v>
      </c>
      <c r="AY35" s="226">
        <v>101.89000000000001</v>
      </c>
      <c r="AZ35" s="226">
        <v>370.76</v>
      </c>
      <c r="BA35" s="226">
        <v>39.66</v>
      </c>
      <c r="BB35" s="227">
        <v>0.10696946811953824</v>
      </c>
      <c r="BC35" s="239">
        <v>0.5650178688495318</v>
      </c>
      <c r="BD35" s="270">
        <f t="shared" si="8"/>
        <v>0.7446245191945338</v>
      </c>
      <c r="BE35" s="174"/>
    </row>
    <row r="36" spans="1:57" s="175" customFormat="1" ht="12.75">
      <c r="A36" s="221" t="s">
        <v>188</v>
      </c>
      <c r="B36" s="171">
        <v>1626.8</v>
      </c>
      <c r="C36" s="171">
        <v>0</v>
      </c>
      <c r="D36" s="209">
        <f t="shared" si="0"/>
        <v>1626.8</v>
      </c>
      <c r="E36" s="108">
        <f t="shared" si="1"/>
        <v>60.67964</v>
      </c>
      <c r="F36" s="194">
        <v>245.46666666666667</v>
      </c>
      <c r="G36" s="119">
        <v>15.61</v>
      </c>
      <c r="H36" s="194">
        <v>269.5</v>
      </c>
      <c r="I36" s="119">
        <v>17.05</v>
      </c>
      <c r="J36" s="194">
        <v>187.57</v>
      </c>
      <c r="K36" s="119">
        <v>13.24</v>
      </c>
      <c r="L36" s="194">
        <v>210.72</v>
      </c>
      <c r="M36" s="128">
        <v>14.67</v>
      </c>
      <c r="N36" s="225">
        <v>58.51</v>
      </c>
      <c r="O36" s="226">
        <v>43.22</v>
      </c>
      <c r="P36" s="226">
        <v>203.91</v>
      </c>
      <c r="Q36" s="226">
        <v>51.29</v>
      </c>
      <c r="R36" s="227">
        <f t="shared" si="2"/>
        <v>0.2515325388651856</v>
      </c>
      <c r="S36" s="228">
        <f t="shared" si="11"/>
        <v>0.7122652672296671</v>
      </c>
      <c r="T36" s="225">
        <v>71.01</v>
      </c>
      <c r="U36" s="226">
        <v>54.84</v>
      </c>
      <c r="V36" s="226">
        <v>215.52</v>
      </c>
      <c r="W36" s="226">
        <v>16.16</v>
      </c>
      <c r="X36" s="227">
        <f t="shared" si="9"/>
        <v>0.07498144023756495</v>
      </c>
      <c r="Y36" s="228">
        <f>U36/(D36*0.0373)</f>
        <v>0.9037627777620303</v>
      </c>
      <c r="Z36" s="225">
        <v>74.2</v>
      </c>
      <c r="AA36" s="226">
        <v>59.12</v>
      </c>
      <c r="AB36" s="226">
        <v>201.01</v>
      </c>
      <c r="AC36" s="226">
        <v>15.08</v>
      </c>
      <c r="AD36" s="227">
        <f t="shared" si="10"/>
        <v>0.07502114322670514</v>
      </c>
      <c r="AE36" s="239">
        <f>AA36/E36</f>
        <v>0.9742971448083739</v>
      </c>
      <c r="AF36" s="225">
        <v>81.36</v>
      </c>
      <c r="AG36" s="226">
        <v>65.54</v>
      </c>
      <c r="AH36" s="226">
        <v>210.93</v>
      </c>
      <c r="AI36" s="226">
        <v>15.819999999999993</v>
      </c>
      <c r="AJ36" s="227">
        <v>0.07500118522732657</v>
      </c>
      <c r="AK36" s="228">
        <v>1.0800986953778897</v>
      </c>
      <c r="AL36" s="98">
        <v>79.84</v>
      </c>
      <c r="AM36" s="233">
        <v>63.41275</v>
      </c>
      <c r="AN36" s="221">
        <v>219.03</v>
      </c>
      <c r="AO36" s="233">
        <v>16.42725</v>
      </c>
      <c r="AP36" s="234">
        <v>0.075</v>
      </c>
      <c r="AQ36" s="256">
        <v>1.0450416317565496</v>
      </c>
      <c r="AR36" s="265">
        <v>62.65</v>
      </c>
      <c r="AS36" s="237">
        <v>48.298</v>
      </c>
      <c r="AT36" s="237">
        <v>191.36</v>
      </c>
      <c r="AU36" s="237">
        <v>14.352</v>
      </c>
      <c r="AV36" s="238">
        <v>0.075</v>
      </c>
      <c r="AW36" s="228">
        <v>0.7959506681318479</v>
      </c>
      <c r="AX36" s="225">
        <v>65.33</v>
      </c>
      <c r="AY36" s="226">
        <v>49.2365</v>
      </c>
      <c r="AZ36" s="226">
        <v>214.58</v>
      </c>
      <c r="BA36" s="226">
        <v>16.0935</v>
      </c>
      <c r="BB36" s="227">
        <v>0.07499999999999998</v>
      </c>
      <c r="BC36" s="239">
        <v>0.8114171409059118</v>
      </c>
      <c r="BD36" s="270">
        <f t="shared" si="8"/>
        <v>0.9032619037103243</v>
      </c>
      <c r="BE36" s="174"/>
    </row>
    <row r="37" spans="1:57" ht="15">
      <c r="A37" s="221" t="s">
        <v>38</v>
      </c>
      <c r="B37" s="163">
        <v>4471.1</v>
      </c>
      <c r="C37" s="163">
        <v>0</v>
      </c>
      <c r="D37" s="210">
        <v>4471.1</v>
      </c>
      <c r="E37" s="108">
        <f t="shared" si="1"/>
        <v>166.77203</v>
      </c>
      <c r="F37" s="194">
        <v>303.06666666666666</v>
      </c>
      <c r="G37" s="119">
        <v>25.34</v>
      </c>
      <c r="H37" s="194">
        <v>293.05</v>
      </c>
      <c r="I37" s="119">
        <v>24.37</v>
      </c>
      <c r="J37" s="194">
        <v>265.84</v>
      </c>
      <c r="K37" s="119">
        <v>21.89</v>
      </c>
      <c r="L37" s="194">
        <v>298.65</v>
      </c>
      <c r="M37" s="128">
        <v>25.79</v>
      </c>
      <c r="N37" s="225"/>
      <c r="O37" s="226"/>
      <c r="P37" s="226"/>
      <c r="Q37" s="226"/>
      <c r="R37" s="227"/>
      <c r="S37" s="240">
        <f t="shared" si="11"/>
        <v>0</v>
      </c>
      <c r="T37" s="225"/>
      <c r="U37" s="226"/>
      <c r="V37" s="226"/>
      <c r="W37" s="226"/>
      <c r="X37" s="227"/>
      <c r="Y37" s="240"/>
      <c r="Z37" s="225"/>
      <c r="AA37" s="226"/>
      <c r="AB37" s="226"/>
      <c r="AC37" s="226"/>
      <c r="AD37" s="227"/>
      <c r="AE37" s="244"/>
      <c r="AF37" s="225"/>
      <c r="AG37" s="241"/>
      <c r="AH37" s="241"/>
      <c r="AI37" s="245"/>
      <c r="AJ37" s="241"/>
      <c r="AK37" s="240"/>
      <c r="AL37" s="98">
        <v>155.96</v>
      </c>
      <c r="AM37" s="233">
        <v>136.87025</v>
      </c>
      <c r="AN37" s="221">
        <v>254.53</v>
      </c>
      <c r="AO37" s="233">
        <v>19.08975</v>
      </c>
      <c r="AP37" s="234">
        <v>0.075</v>
      </c>
      <c r="AQ37" s="256">
        <v>0.8207026681872254</v>
      </c>
      <c r="AR37" s="266">
        <v>107.87</v>
      </c>
      <c r="AS37" s="242">
        <v>91.5725</v>
      </c>
      <c r="AT37" s="242">
        <v>217.3</v>
      </c>
      <c r="AU37" s="242">
        <v>16.2975</v>
      </c>
      <c r="AV37" s="243">
        <v>0.075</v>
      </c>
      <c r="AW37" s="240">
        <v>0.5490878776255227</v>
      </c>
      <c r="AX37" s="225">
        <v>113.06</v>
      </c>
      <c r="AY37" s="245">
        <v>94.88975</v>
      </c>
      <c r="AZ37" s="241">
        <v>242.27</v>
      </c>
      <c r="BA37" s="241">
        <v>18.17025</v>
      </c>
      <c r="BB37" s="241">
        <v>0.075</v>
      </c>
      <c r="BC37" s="244">
        <v>0.5689788029803319</v>
      </c>
      <c r="BD37" s="270">
        <f t="shared" si="8"/>
        <v>0.48469233719827</v>
      </c>
      <c r="BE37" s="125"/>
    </row>
    <row r="38" spans="1:57" s="175" customFormat="1" ht="12.75">
      <c r="A38" s="221" t="s">
        <v>189</v>
      </c>
      <c r="B38" s="163">
        <v>3758.27</v>
      </c>
      <c r="C38" s="163">
        <v>261.81</v>
      </c>
      <c r="D38" s="211">
        <v>4020.08</v>
      </c>
      <c r="E38" s="108">
        <f aca="true" t="shared" si="12" ref="E38:E57">D38*0.0373</f>
        <v>149.948984</v>
      </c>
      <c r="F38" s="194">
        <v>282.53333333333336</v>
      </c>
      <c r="G38" s="119">
        <v>30.31</v>
      </c>
      <c r="H38" s="194">
        <v>269.43</v>
      </c>
      <c r="I38" s="119">
        <v>29.16</v>
      </c>
      <c r="J38" s="194">
        <v>217.99</v>
      </c>
      <c r="K38" s="119">
        <v>26.45</v>
      </c>
      <c r="L38" s="194">
        <v>280.43</v>
      </c>
      <c r="M38" s="128">
        <v>32.68</v>
      </c>
      <c r="N38" s="225">
        <v>81.37</v>
      </c>
      <c r="O38" s="226">
        <v>66.22</v>
      </c>
      <c r="P38" s="226">
        <v>202.1</v>
      </c>
      <c r="Q38" s="226">
        <v>15.16</v>
      </c>
      <c r="R38" s="227">
        <f aca="true" t="shared" si="13" ref="R38:R57">Q38/P38</f>
        <v>0.07501237011380504</v>
      </c>
      <c r="S38" s="228">
        <f t="shared" si="11"/>
        <v>0.4416168635060575</v>
      </c>
      <c r="T38" s="225">
        <v>103.93</v>
      </c>
      <c r="U38" s="226">
        <v>94.65</v>
      </c>
      <c r="V38" s="226">
        <v>123.74</v>
      </c>
      <c r="W38" s="226">
        <v>9.28</v>
      </c>
      <c r="X38" s="227">
        <f aca="true" t="shared" si="14" ref="X38:X45">W38/V38</f>
        <v>0.0749959592694359</v>
      </c>
      <c r="Y38" s="228">
        <f>U38/(D38*0.0373)</f>
        <v>0.631214680320875</v>
      </c>
      <c r="Z38" s="225">
        <v>107.49</v>
      </c>
      <c r="AA38" s="226">
        <v>98.59</v>
      </c>
      <c r="AB38" s="226">
        <v>119.02</v>
      </c>
      <c r="AC38" s="226">
        <v>8.9</v>
      </c>
      <c r="AD38" s="227">
        <f aca="true" t="shared" si="15" ref="AD38:AD45">AC38/AB38</f>
        <v>0.074777348344816</v>
      </c>
      <c r="AE38" s="239">
        <f>AA38/E38</f>
        <v>0.657490283495352</v>
      </c>
      <c r="AF38" s="225">
        <v>124.29</v>
      </c>
      <c r="AG38" s="246">
        <v>111.85</v>
      </c>
      <c r="AH38" s="246">
        <v>165.94</v>
      </c>
      <c r="AI38" s="247">
        <v>12.440000000000012</v>
      </c>
      <c r="AJ38" s="246">
        <v>0.07496685548993619</v>
      </c>
      <c r="AK38" s="228">
        <v>0.7459203591536172</v>
      </c>
      <c r="AL38" s="98">
        <v>122.48</v>
      </c>
      <c r="AM38" s="233">
        <v>108.73100000000001</v>
      </c>
      <c r="AN38" s="221">
        <v>183.32</v>
      </c>
      <c r="AO38" s="233">
        <v>13.748999999999999</v>
      </c>
      <c r="AP38" s="234">
        <v>0.075</v>
      </c>
      <c r="AQ38" s="256">
        <v>0.7251199514629589</v>
      </c>
      <c r="AR38" s="265">
        <v>92.75</v>
      </c>
      <c r="AS38" s="237">
        <v>78.62525</v>
      </c>
      <c r="AT38" s="237">
        <v>188.33</v>
      </c>
      <c r="AU38" s="237">
        <v>14.12475</v>
      </c>
      <c r="AV38" s="238">
        <v>0.075</v>
      </c>
      <c r="AW38" s="228">
        <v>0.5243466671304688</v>
      </c>
      <c r="AX38" s="225">
        <v>96.13</v>
      </c>
      <c r="AY38" s="247">
        <v>81.4525</v>
      </c>
      <c r="AZ38" s="246">
        <v>195.7</v>
      </c>
      <c r="BA38" s="246">
        <v>14.677499999999998</v>
      </c>
      <c r="BB38" s="246">
        <v>0.075</v>
      </c>
      <c r="BC38" s="239">
        <v>0.5432014130886009</v>
      </c>
      <c r="BD38" s="270">
        <f t="shared" si="8"/>
        <v>0.6098443168797044</v>
      </c>
      <c r="BE38" s="174"/>
    </row>
    <row r="39" spans="1:57" s="175" customFormat="1" ht="12.75">
      <c r="A39" s="221" t="s">
        <v>190</v>
      </c>
      <c r="B39" s="171">
        <v>5842.86</v>
      </c>
      <c r="C39" s="171">
        <v>0</v>
      </c>
      <c r="D39" s="211">
        <v>5842.86</v>
      </c>
      <c r="E39" s="108">
        <f t="shared" si="12"/>
        <v>217.93867799999998</v>
      </c>
      <c r="F39" s="194">
        <v>277.46666666666664</v>
      </c>
      <c r="G39" s="119">
        <v>42.1</v>
      </c>
      <c r="H39" s="194">
        <v>296.23</v>
      </c>
      <c r="I39" s="119">
        <v>42.66</v>
      </c>
      <c r="J39" s="194">
        <v>235.52</v>
      </c>
      <c r="K39" s="119">
        <v>37.12</v>
      </c>
      <c r="L39" s="194">
        <v>300.44</v>
      </c>
      <c r="M39" s="128">
        <v>45.42</v>
      </c>
      <c r="N39" s="225">
        <v>120.67</v>
      </c>
      <c r="O39" s="226">
        <v>102.73</v>
      </c>
      <c r="P39" s="226">
        <v>239.08</v>
      </c>
      <c r="Q39" s="226">
        <v>17.93</v>
      </c>
      <c r="R39" s="227">
        <f t="shared" si="13"/>
        <v>0.07499581729964865</v>
      </c>
      <c r="S39" s="228">
        <f t="shared" si="11"/>
        <v>0.47137112578061985</v>
      </c>
      <c r="T39" s="225">
        <v>157.14</v>
      </c>
      <c r="U39" s="226">
        <v>141.55</v>
      </c>
      <c r="V39" s="226">
        <v>207.8</v>
      </c>
      <c r="W39" s="226">
        <v>15.59</v>
      </c>
      <c r="X39" s="227">
        <f t="shared" si="14"/>
        <v>0.07502406159769008</v>
      </c>
      <c r="Y39" s="228">
        <f>U39/(D39*0.0373)</f>
        <v>0.6494946252725274</v>
      </c>
      <c r="Z39" s="225">
        <v>160.53</v>
      </c>
      <c r="AA39" s="226">
        <v>144.73</v>
      </c>
      <c r="AB39" s="226">
        <v>210.59</v>
      </c>
      <c r="AC39" s="226">
        <v>15.79</v>
      </c>
      <c r="AD39" s="227">
        <f t="shared" si="15"/>
        <v>0.07497981860487202</v>
      </c>
      <c r="AE39" s="239">
        <f>AA39/E39</f>
        <v>0.6640858856636728</v>
      </c>
      <c r="AF39" s="225">
        <v>184.7</v>
      </c>
      <c r="AG39" s="246">
        <v>167.86</v>
      </c>
      <c r="AH39" s="246">
        <v>224.58</v>
      </c>
      <c r="AI39" s="247">
        <v>16.839999999999975</v>
      </c>
      <c r="AJ39" s="246">
        <v>0.07498441535310346</v>
      </c>
      <c r="AK39" s="228">
        <v>0.7702166569992686</v>
      </c>
      <c r="AL39" s="98">
        <v>183.51</v>
      </c>
      <c r="AM39" s="233">
        <v>164.79975</v>
      </c>
      <c r="AN39" s="221">
        <v>249.47</v>
      </c>
      <c r="AO39" s="233">
        <v>18.71025</v>
      </c>
      <c r="AP39" s="234">
        <v>0.075</v>
      </c>
      <c r="AQ39" s="256">
        <v>0.7561748630961228</v>
      </c>
      <c r="AR39" s="265">
        <v>137.35</v>
      </c>
      <c r="AS39" s="237">
        <v>117.6475</v>
      </c>
      <c r="AT39" s="237">
        <v>262.7</v>
      </c>
      <c r="AU39" s="237">
        <v>19.702499999999997</v>
      </c>
      <c r="AV39" s="238">
        <v>0.075</v>
      </c>
      <c r="AW39" s="228">
        <v>0.5398192788890828</v>
      </c>
      <c r="AX39" s="225">
        <v>140.84</v>
      </c>
      <c r="AY39" s="247">
        <v>119.114</v>
      </c>
      <c r="AZ39" s="246">
        <v>289.68</v>
      </c>
      <c r="BA39" s="246">
        <v>21.726</v>
      </c>
      <c r="BB39" s="246">
        <v>0.075</v>
      </c>
      <c r="BC39" s="239">
        <v>0.546548235921666</v>
      </c>
      <c r="BD39" s="270">
        <f t="shared" si="8"/>
        <v>0.6282443816604228</v>
      </c>
      <c r="BE39" s="174"/>
    </row>
    <row r="40" spans="1:57" s="175" customFormat="1" ht="12.75">
      <c r="A40" s="221" t="s">
        <v>132</v>
      </c>
      <c r="B40" s="171">
        <v>2553.8</v>
      </c>
      <c r="C40" s="171">
        <v>631.2</v>
      </c>
      <c r="D40" s="208">
        <f>B40+C40</f>
        <v>3185</v>
      </c>
      <c r="E40" s="108">
        <f t="shared" si="12"/>
        <v>118.8005</v>
      </c>
      <c r="F40" s="194">
        <v>321.33333333333337</v>
      </c>
      <c r="G40" s="119">
        <v>16.45</v>
      </c>
      <c r="H40" s="194">
        <v>332.54</v>
      </c>
      <c r="I40" s="119">
        <v>17.18</v>
      </c>
      <c r="J40" s="194">
        <v>312.25</v>
      </c>
      <c r="K40" s="119">
        <v>15.83</v>
      </c>
      <c r="L40" s="194">
        <v>405.61</v>
      </c>
      <c r="M40" s="128">
        <v>19.44</v>
      </c>
      <c r="N40" s="225">
        <v>86.18</v>
      </c>
      <c r="O40" s="226">
        <v>60.42</v>
      </c>
      <c r="P40" s="226">
        <v>343.42</v>
      </c>
      <c r="Q40" s="226">
        <v>25.76</v>
      </c>
      <c r="R40" s="227">
        <f t="shared" si="13"/>
        <v>0.07501019160211986</v>
      </c>
      <c r="S40" s="228">
        <f t="shared" si="11"/>
        <v>0.5085837180819947</v>
      </c>
      <c r="T40" s="225">
        <v>115.13</v>
      </c>
      <c r="U40" s="226">
        <v>89.55</v>
      </c>
      <c r="V40" s="226">
        <v>340.99</v>
      </c>
      <c r="W40" s="226">
        <v>25.57</v>
      </c>
      <c r="X40" s="227">
        <f t="shared" si="14"/>
        <v>0.07498753629138684</v>
      </c>
      <c r="Y40" s="228">
        <f>U40/(D40*0.0373)</f>
        <v>0.7537847062933236</v>
      </c>
      <c r="Z40" s="225">
        <v>120.98</v>
      </c>
      <c r="AA40" s="226">
        <v>96.26</v>
      </c>
      <c r="AB40" s="226">
        <v>329.56</v>
      </c>
      <c r="AC40" s="226">
        <v>24.72</v>
      </c>
      <c r="AD40" s="227">
        <f t="shared" si="15"/>
        <v>0.07500910304648623</v>
      </c>
      <c r="AE40" s="239">
        <f>AA40/E40</f>
        <v>0.8102659500591328</v>
      </c>
      <c r="AF40" s="225">
        <v>133.64</v>
      </c>
      <c r="AG40" s="246">
        <v>107.67</v>
      </c>
      <c r="AH40" s="246">
        <v>346.24</v>
      </c>
      <c r="AI40" s="247">
        <v>25.969999999999985</v>
      </c>
      <c r="AJ40" s="246">
        <v>0.07500577634011087</v>
      </c>
      <c r="AK40" s="228">
        <v>0.645611857096181</v>
      </c>
      <c r="AL40" s="98">
        <v>111.48</v>
      </c>
      <c r="AM40" s="233">
        <v>90.44775</v>
      </c>
      <c r="AN40" s="221">
        <v>280.43</v>
      </c>
      <c r="AO40" s="233">
        <v>21.03225</v>
      </c>
      <c r="AP40" s="234">
        <v>0.075</v>
      </c>
      <c r="AQ40" s="256">
        <v>0.5423436411969081</v>
      </c>
      <c r="AR40" s="265">
        <v>93.04</v>
      </c>
      <c r="AS40" s="237">
        <v>71.76775</v>
      </c>
      <c r="AT40" s="237">
        <v>283.63</v>
      </c>
      <c r="AU40" s="237">
        <v>21.27225</v>
      </c>
      <c r="AV40" s="238">
        <v>0.075</v>
      </c>
      <c r="AW40" s="228">
        <v>0.4303344511666615</v>
      </c>
      <c r="AX40" s="225">
        <v>105.27</v>
      </c>
      <c r="AY40" s="247">
        <v>80.23049999999999</v>
      </c>
      <c r="AZ40" s="246">
        <v>333.86</v>
      </c>
      <c r="BA40" s="246">
        <v>25.0395</v>
      </c>
      <c r="BB40" s="246">
        <v>0.075</v>
      </c>
      <c r="BC40" s="239">
        <v>0.48107887155897777</v>
      </c>
      <c r="BD40" s="270">
        <f t="shared" si="8"/>
        <v>0.5960004564933115</v>
      </c>
      <c r="BE40" s="174"/>
    </row>
    <row r="41" spans="1:57" s="175" customFormat="1" ht="12.75">
      <c r="A41" s="221" t="s">
        <v>191</v>
      </c>
      <c r="B41" s="179">
        <v>2647.95</v>
      </c>
      <c r="C41" s="179">
        <v>0</v>
      </c>
      <c r="D41" s="208">
        <f>B41+C41</f>
        <v>2647.95</v>
      </c>
      <c r="E41" s="181">
        <f t="shared" si="12"/>
        <v>98.76853499999999</v>
      </c>
      <c r="F41" s="216"/>
      <c r="G41" s="217"/>
      <c r="H41" s="216"/>
      <c r="I41" s="217"/>
      <c r="J41" s="216"/>
      <c r="K41" s="217"/>
      <c r="L41" s="218"/>
      <c r="M41" s="220"/>
      <c r="N41" s="225"/>
      <c r="O41" s="226"/>
      <c r="P41" s="226"/>
      <c r="Q41" s="226"/>
      <c r="R41" s="227"/>
      <c r="S41" s="228"/>
      <c r="T41" s="225">
        <v>76.52</v>
      </c>
      <c r="U41" s="226">
        <v>54.39</v>
      </c>
      <c r="V41" s="226">
        <v>231.65</v>
      </c>
      <c r="W41" s="226">
        <v>22.13</v>
      </c>
      <c r="X41" s="227">
        <f t="shared" si="14"/>
        <v>0.0955320526656594</v>
      </c>
      <c r="Y41" s="228"/>
      <c r="Z41" s="225">
        <v>75.21</v>
      </c>
      <c r="AA41" s="226">
        <v>53.97</v>
      </c>
      <c r="AB41" s="226">
        <v>227.93</v>
      </c>
      <c r="AC41" s="226">
        <v>21.24</v>
      </c>
      <c r="AD41" s="227">
        <f t="shared" si="15"/>
        <v>0.09318650462861404</v>
      </c>
      <c r="AE41" s="239"/>
      <c r="AF41" s="225">
        <v>81.24</v>
      </c>
      <c r="AG41" s="246">
        <v>58.23</v>
      </c>
      <c r="AH41" s="246">
        <v>242.55</v>
      </c>
      <c r="AI41" s="247">
        <v>23.009999999999998</v>
      </c>
      <c r="AJ41" s="246">
        <v>0.09486703772418056</v>
      </c>
      <c r="AK41" s="228"/>
      <c r="AL41" s="98">
        <v>83.58</v>
      </c>
      <c r="AM41" s="233">
        <v>59.48</v>
      </c>
      <c r="AN41" s="221">
        <v>231.48</v>
      </c>
      <c r="AO41" s="233">
        <v>24.1</v>
      </c>
      <c r="AP41" s="234">
        <v>0.10411266632106446</v>
      </c>
      <c r="AQ41" s="256"/>
      <c r="AR41" s="265">
        <v>14.01</v>
      </c>
      <c r="AS41" s="237">
        <v>9.8</v>
      </c>
      <c r="AT41" s="237">
        <v>45.68</v>
      </c>
      <c r="AU41" s="237">
        <v>4.21</v>
      </c>
      <c r="AV41" s="238">
        <v>0.09216287215411559</v>
      </c>
      <c r="AW41" s="228"/>
      <c r="AX41" s="225"/>
      <c r="AY41" s="247"/>
      <c r="AZ41" s="246"/>
      <c r="BA41" s="246"/>
      <c r="BB41" s="246"/>
      <c r="BC41" s="239"/>
      <c r="BD41" s="270"/>
      <c r="BE41" s="174"/>
    </row>
    <row r="42" spans="1:57" s="175" customFormat="1" ht="12.75">
      <c r="A42" s="221" t="s">
        <v>192</v>
      </c>
      <c r="B42" s="179">
        <v>2647.95</v>
      </c>
      <c r="C42" s="179">
        <v>0</v>
      </c>
      <c r="D42" s="208">
        <f>B42+C42</f>
        <v>2647.95</v>
      </c>
      <c r="E42" s="181">
        <f t="shared" si="12"/>
        <v>98.76853499999999</v>
      </c>
      <c r="F42" s="216"/>
      <c r="G42" s="217"/>
      <c r="H42" s="216"/>
      <c r="I42" s="217"/>
      <c r="J42" s="216"/>
      <c r="K42" s="217"/>
      <c r="L42" s="218"/>
      <c r="M42" s="220"/>
      <c r="N42" s="225"/>
      <c r="O42" s="226"/>
      <c r="P42" s="226"/>
      <c r="Q42" s="226"/>
      <c r="R42" s="227"/>
      <c r="S42" s="228"/>
      <c r="T42" s="225">
        <v>86.72</v>
      </c>
      <c r="U42" s="226">
        <v>61.01</v>
      </c>
      <c r="V42" s="226">
        <v>266.84</v>
      </c>
      <c r="W42" s="226">
        <v>25.71</v>
      </c>
      <c r="X42" s="227">
        <f t="shared" si="14"/>
        <v>0.09634987258282118</v>
      </c>
      <c r="Y42" s="228"/>
      <c r="Z42" s="225">
        <v>93.05</v>
      </c>
      <c r="AA42" s="226">
        <v>64.22</v>
      </c>
      <c r="AB42" s="226">
        <v>247.02</v>
      </c>
      <c r="AC42" s="226">
        <v>28.83</v>
      </c>
      <c r="AD42" s="227">
        <f t="shared" si="15"/>
        <v>0.11671119747388874</v>
      </c>
      <c r="AE42" s="239"/>
      <c r="AF42" s="225">
        <v>97.33</v>
      </c>
      <c r="AG42" s="246">
        <v>67.34</v>
      </c>
      <c r="AH42" s="246">
        <v>262.41</v>
      </c>
      <c r="AI42" s="247">
        <v>29.989999999999995</v>
      </c>
      <c r="AJ42" s="246">
        <v>0.11428680309439423</v>
      </c>
      <c r="AK42" s="228"/>
      <c r="AL42" s="98">
        <v>98.31</v>
      </c>
      <c r="AM42" s="233">
        <v>68.42</v>
      </c>
      <c r="AN42" s="221">
        <v>246.43</v>
      </c>
      <c r="AO42" s="233">
        <v>29.89</v>
      </c>
      <c r="AP42" s="234">
        <v>0.12129205048086678</v>
      </c>
      <c r="AQ42" s="256"/>
      <c r="AR42" s="265">
        <v>16.36</v>
      </c>
      <c r="AS42" s="237">
        <v>11.23</v>
      </c>
      <c r="AT42" s="237">
        <v>46.6</v>
      </c>
      <c r="AU42" s="237">
        <v>5.13</v>
      </c>
      <c r="AV42" s="238">
        <v>0.11008583690987124</v>
      </c>
      <c r="AW42" s="228"/>
      <c r="AX42" s="225"/>
      <c r="AY42" s="247"/>
      <c r="AZ42" s="246"/>
      <c r="BA42" s="246"/>
      <c r="BB42" s="246"/>
      <c r="BC42" s="239"/>
      <c r="BD42" s="270"/>
      <c r="BE42" s="174"/>
    </row>
    <row r="43" spans="1:57" s="175" customFormat="1" ht="12.75">
      <c r="A43" s="221" t="s">
        <v>193</v>
      </c>
      <c r="B43" s="179">
        <v>6967.2</v>
      </c>
      <c r="C43" s="179">
        <v>0</v>
      </c>
      <c r="D43" s="211">
        <f>B43+C43</f>
        <v>6967.2</v>
      </c>
      <c r="E43" s="108">
        <f t="shared" si="12"/>
        <v>259.87656</v>
      </c>
      <c r="F43" s="195"/>
      <c r="G43" s="184"/>
      <c r="H43" s="195"/>
      <c r="I43" s="184"/>
      <c r="J43" s="195"/>
      <c r="K43" s="184"/>
      <c r="L43" s="195"/>
      <c r="M43" s="192"/>
      <c r="N43" s="225">
        <v>130.06</v>
      </c>
      <c r="O43" s="226">
        <v>98.98</v>
      </c>
      <c r="P43" s="226">
        <v>433.99</v>
      </c>
      <c r="Q43" s="226">
        <v>31.08</v>
      </c>
      <c r="R43" s="227">
        <f t="shared" si="13"/>
        <v>0.0716145533307219</v>
      </c>
      <c r="S43" s="228">
        <f aca="true" t="shared" si="16" ref="S43:S57">O43/(D43*0.0373)</f>
        <v>0.3808731345374127</v>
      </c>
      <c r="T43" s="225">
        <v>166.88</v>
      </c>
      <c r="U43" s="226">
        <v>135.89</v>
      </c>
      <c r="V43" s="226">
        <v>413.14</v>
      </c>
      <c r="W43" s="226">
        <v>30.99</v>
      </c>
      <c r="X43" s="227">
        <f t="shared" si="14"/>
        <v>0.07501089219150893</v>
      </c>
      <c r="Y43" s="228">
        <f aca="true" t="shared" si="17" ref="Y43:Y57">U43/(D43*0.0373)</f>
        <v>0.522902103983522</v>
      </c>
      <c r="Z43" s="225">
        <v>186.75</v>
      </c>
      <c r="AA43" s="226">
        <v>161.12</v>
      </c>
      <c r="AB43" s="226">
        <v>341.78</v>
      </c>
      <c r="AC43" s="226">
        <v>25.63</v>
      </c>
      <c r="AD43" s="227">
        <f t="shared" si="15"/>
        <v>0.07498975949441161</v>
      </c>
      <c r="AE43" s="239">
        <f aca="true" t="shared" si="18" ref="AE43:AE57">AA43/E43</f>
        <v>0.6199866582811471</v>
      </c>
      <c r="AF43" s="225">
        <v>206.88</v>
      </c>
      <c r="AG43" s="246">
        <v>180.79</v>
      </c>
      <c r="AH43" s="246">
        <v>347.87</v>
      </c>
      <c r="AI43" s="247">
        <v>26.090000000000003</v>
      </c>
      <c r="AJ43" s="246">
        <v>0.07499928134073074</v>
      </c>
      <c r="AK43" s="228">
        <v>0.6956764396142538</v>
      </c>
      <c r="AL43" s="98">
        <v>195.72</v>
      </c>
      <c r="AM43" s="233">
        <v>167.86125</v>
      </c>
      <c r="AN43" s="221">
        <v>371.45</v>
      </c>
      <c r="AO43" s="233">
        <v>27.858749999999997</v>
      </c>
      <c r="AP43" s="234">
        <v>0.075</v>
      </c>
      <c r="AQ43" s="256">
        <v>0.6459268585054382</v>
      </c>
      <c r="AR43" s="265">
        <v>145.31</v>
      </c>
      <c r="AS43" s="237">
        <v>120.7265</v>
      </c>
      <c r="AT43" s="237">
        <v>327.78</v>
      </c>
      <c r="AU43" s="237">
        <v>24.583499999999997</v>
      </c>
      <c r="AV43" s="238">
        <v>0.075</v>
      </c>
      <c r="AW43" s="228">
        <v>0.4645532478958472</v>
      </c>
      <c r="AX43" s="225">
        <v>152.47</v>
      </c>
      <c r="AY43" s="247">
        <v>127.087</v>
      </c>
      <c r="AZ43" s="246">
        <v>338.44</v>
      </c>
      <c r="BA43" s="246">
        <v>25.383</v>
      </c>
      <c r="BB43" s="246">
        <v>0.075</v>
      </c>
      <c r="BC43" s="239">
        <v>0.4890283294499512</v>
      </c>
      <c r="BD43" s="270">
        <f aca="true" t="shared" si="19" ref="BD43:BD57">AVERAGE(S43,Y43,AE43,AK43,AQ43,AW43,BC43)</f>
        <v>0.5455638246096531</v>
      </c>
      <c r="BE43" s="174"/>
    </row>
    <row r="44" spans="1:57" s="175" customFormat="1" ht="12.75">
      <c r="A44" s="221" t="s">
        <v>194</v>
      </c>
      <c r="B44" s="179">
        <f>D44-C44</f>
        <v>4020.8</v>
      </c>
      <c r="C44" s="179">
        <v>624</v>
      </c>
      <c r="D44" s="211">
        <v>4644.8</v>
      </c>
      <c r="E44" s="108">
        <f t="shared" si="12"/>
        <v>173.25104000000002</v>
      </c>
      <c r="F44" s="195"/>
      <c r="G44" s="184"/>
      <c r="H44" s="195">
        <v>335.07</v>
      </c>
      <c r="I44" s="184">
        <v>38.21</v>
      </c>
      <c r="J44" s="195">
        <v>285.44</v>
      </c>
      <c r="K44" s="184">
        <v>35.93</v>
      </c>
      <c r="L44" s="195">
        <v>321.07</v>
      </c>
      <c r="M44" s="192">
        <v>40.34</v>
      </c>
      <c r="N44" s="225">
        <v>121.57</v>
      </c>
      <c r="O44" s="226">
        <v>101.37</v>
      </c>
      <c r="P44" s="226">
        <v>269.31</v>
      </c>
      <c r="Q44" s="226">
        <v>20.2</v>
      </c>
      <c r="R44" s="227">
        <f t="shared" si="13"/>
        <v>0.07500649808770561</v>
      </c>
      <c r="S44" s="228">
        <f t="shared" si="16"/>
        <v>0.5851047127913345</v>
      </c>
      <c r="T44" s="225">
        <v>152.07</v>
      </c>
      <c r="U44" s="226">
        <v>124.06</v>
      </c>
      <c r="V44" s="226">
        <v>373.55</v>
      </c>
      <c r="W44" s="226">
        <v>28.02</v>
      </c>
      <c r="X44" s="227">
        <f t="shared" si="14"/>
        <v>0.07501003881675813</v>
      </c>
      <c r="Y44" s="228">
        <f t="shared" si="17"/>
        <v>0.7160707375840283</v>
      </c>
      <c r="Z44" s="225">
        <v>165.56</v>
      </c>
      <c r="AA44" s="226">
        <v>140.02</v>
      </c>
      <c r="AB44" s="226">
        <v>340.49</v>
      </c>
      <c r="AC44" s="226">
        <v>25.54</v>
      </c>
      <c r="AD44" s="227">
        <f t="shared" si="15"/>
        <v>0.07500954506740286</v>
      </c>
      <c r="AE44" s="239">
        <f t="shared" si="18"/>
        <v>0.8081913967154252</v>
      </c>
      <c r="AF44" s="225">
        <v>181.43</v>
      </c>
      <c r="AG44" s="246">
        <v>151.71</v>
      </c>
      <c r="AH44" s="246">
        <v>396.27</v>
      </c>
      <c r="AI44" s="247">
        <v>29.72</v>
      </c>
      <c r="AJ44" s="246">
        <v>0.07499936911701617</v>
      </c>
      <c r="AK44" s="228">
        <v>0.8756657391493868</v>
      </c>
      <c r="AL44" s="98">
        <v>184.25</v>
      </c>
      <c r="AM44" s="233">
        <v>157.05349999999999</v>
      </c>
      <c r="AN44" s="221">
        <v>362.62</v>
      </c>
      <c r="AO44" s="233">
        <v>27.1965</v>
      </c>
      <c r="AP44" s="234">
        <v>0.075</v>
      </c>
      <c r="AQ44" s="256">
        <v>0.9065082668479217</v>
      </c>
      <c r="AR44" s="265">
        <v>136.72</v>
      </c>
      <c r="AS44" s="237">
        <v>114.466</v>
      </c>
      <c r="AT44" s="237">
        <v>296.72</v>
      </c>
      <c r="AU44" s="237">
        <v>22.254</v>
      </c>
      <c r="AV44" s="238">
        <v>0.075</v>
      </c>
      <c r="AW44" s="228">
        <v>0.6606944466249668</v>
      </c>
      <c r="AX44" s="225">
        <v>124.87</v>
      </c>
      <c r="AY44" s="247">
        <v>95.833</v>
      </c>
      <c r="AZ44" s="246">
        <v>387.16</v>
      </c>
      <c r="BA44" s="246">
        <v>29.037</v>
      </c>
      <c r="BB44" s="246">
        <v>0.075</v>
      </c>
      <c r="BC44" s="239">
        <v>0.553145308680398</v>
      </c>
      <c r="BD44" s="270">
        <f t="shared" si="19"/>
        <v>0.7293400869133516</v>
      </c>
      <c r="BE44" s="174"/>
    </row>
    <row r="45" spans="1:57" ht="12.75">
      <c r="A45" s="221" t="s">
        <v>166</v>
      </c>
      <c r="B45" s="179">
        <v>2699</v>
      </c>
      <c r="C45" s="179">
        <v>0</v>
      </c>
      <c r="D45" s="215">
        <f aca="true" t="shared" si="20" ref="D45:D57">B45+C45</f>
        <v>2699</v>
      </c>
      <c r="E45" s="108">
        <f t="shared" si="12"/>
        <v>100.6727</v>
      </c>
      <c r="F45" s="195">
        <v>153.6</v>
      </c>
      <c r="G45" s="184">
        <v>23.17</v>
      </c>
      <c r="H45" s="195">
        <v>121.18</v>
      </c>
      <c r="I45" s="184">
        <v>12.29</v>
      </c>
      <c r="J45" s="195">
        <v>160.85</v>
      </c>
      <c r="K45" s="184">
        <v>20.83</v>
      </c>
      <c r="L45" s="195">
        <v>169.12</v>
      </c>
      <c r="M45" s="192">
        <v>23.38</v>
      </c>
      <c r="N45" s="225">
        <v>73.7</v>
      </c>
      <c r="O45" s="226">
        <v>62.66</v>
      </c>
      <c r="P45" s="226">
        <v>147.21</v>
      </c>
      <c r="Q45" s="226">
        <v>11.04</v>
      </c>
      <c r="R45" s="227">
        <f t="shared" si="13"/>
        <v>0.07499490523741592</v>
      </c>
      <c r="S45" s="228">
        <f t="shared" si="16"/>
        <v>0.6224130275635797</v>
      </c>
      <c r="T45" s="225">
        <v>104.91</v>
      </c>
      <c r="U45" s="226">
        <v>90.77</v>
      </c>
      <c r="V45" s="226">
        <v>188.59</v>
      </c>
      <c r="W45" s="226">
        <v>14.14</v>
      </c>
      <c r="X45" s="227">
        <f t="shared" si="14"/>
        <v>0.07497746434063313</v>
      </c>
      <c r="Y45" s="228">
        <f t="shared" si="17"/>
        <v>0.9016347033505607</v>
      </c>
      <c r="Z45" s="225">
        <v>112.06</v>
      </c>
      <c r="AA45" s="226">
        <v>96.72</v>
      </c>
      <c r="AB45" s="226">
        <v>204.45</v>
      </c>
      <c r="AC45" s="226">
        <v>15.33</v>
      </c>
      <c r="AD45" s="227">
        <f t="shared" si="15"/>
        <v>0.07498165810711666</v>
      </c>
      <c r="AE45" s="239">
        <f t="shared" si="18"/>
        <v>0.9607371213844468</v>
      </c>
      <c r="AF45" s="225">
        <v>123.8</v>
      </c>
      <c r="AG45" s="246">
        <v>105.49</v>
      </c>
      <c r="AH45" s="246">
        <v>244.06</v>
      </c>
      <c r="AI45" s="247">
        <v>18.310000000000002</v>
      </c>
      <c r="AJ45" s="246">
        <v>0.07502253544210441</v>
      </c>
      <c r="AK45" s="228">
        <v>1.0478511056125444</v>
      </c>
      <c r="AL45" s="98">
        <v>119.85</v>
      </c>
      <c r="AM45" s="233">
        <v>100.1535</v>
      </c>
      <c r="AN45" s="221">
        <v>262.62</v>
      </c>
      <c r="AO45" s="233">
        <v>19.6965</v>
      </c>
      <c r="AP45" s="234">
        <v>0.075</v>
      </c>
      <c r="AQ45" s="256">
        <v>0.9948426932028245</v>
      </c>
      <c r="AR45" s="265">
        <v>81.62</v>
      </c>
      <c r="AS45" s="237">
        <v>64.59125</v>
      </c>
      <c r="AT45" s="237">
        <v>227.05</v>
      </c>
      <c r="AU45" s="237">
        <v>17.02875</v>
      </c>
      <c r="AV45" s="238">
        <v>0.075</v>
      </c>
      <c r="AW45" s="228">
        <v>0.6415964804758391</v>
      </c>
      <c r="AX45" s="225">
        <v>75.67</v>
      </c>
      <c r="AY45" s="247">
        <v>55.664500000000004</v>
      </c>
      <c r="AZ45" s="246">
        <v>266.74</v>
      </c>
      <c r="BA45" s="246">
        <v>20.0055</v>
      </c>
      <c r="BB45" s="246">
        <v>0.075</v>
      </c>
      <c r="BC45" s="239">
        <v>0.5529254703608824</v>
      </c>
      <c r="BD45" s="270">
        <f t="shared" si="19"/>
        <v>0.8174286574215254</v>
      </c>
      <c r="BE45" s="125"/>
    </row>
    <row r="46" spans="1:57" ht="12.75">
      <c r="A46" s="221" t="s">
        <v>195</v>
      </c>
      <c r="B46" s="179">
        <v>4046.75</v>
      </c>
      <c r="C46" s="179">
        <v>0</v>
      </c>
      <c r="D46" s="180">
        <v>4046.75</v>
      </c>
      <c r="E46" s="181">
        <f t="shared" si="12"/>
        <v>150.943775</v>
      </c>
      <c r="F46" s="216"/>
      <c r="G46" s="217"/>
      <c r="H46" s="216"/>
      <c r="I46" s="217"/>
      <c r="J46" s="216"/>
      <c r="K46" s="217"/>
      <c r="L46" s="218"/>
      <c r="M46" s="220"/>
      <c r="N46" s="225"/>
      <c r="O46" s="226"/>
      <c r="P46" s="226"/>
      <c r="Q46" s="226"/>
      <c r="R46" s="227"/>
      <c r="S46" s="228">
        <f t="shared" si="16"/>
        <v>0</v>
      </c>
      <c r="T46" s="225"/>
      <c r="U46" s="226">
        <v>86.8</v>
      </c>
      <c r="V46" s="226"/>
      <c r="W46" s="226"/>
      <c r="X46" s="227"/>
      <c r="Y46" s="228">
        <f t="shared" si="17"/>
        <v>0.5750485569875273</v>
      </c>
      <c r="Z46" s="225"/>
      <c r="AA46" s="226">
        <v>103.27</v>
      </c>
      <c r="AB46" s="226"/>
      <c r="AC46" s="226"/>
      <c r="AD46" s="227"/>
      <c r="AE46" s="239">
        <f t="shared" si="18"/>
        <v>0.684162033180898</v>
      </c>
      <c r="AF46" s="225"/>
      <c r="AG46" s="246">
        <v>120.68</v>
      </c>
      <c r="AH46" s="246"/>
      <c r="AI46" s="247"/>
      <c r="AJ46" s="246"/>
      <c r="AK46" s="228">
        <v>0.7995029937471752</v>
      </c>
      <c r="AL46" s="98">
        <v>119.95</v>
      </c>
      <c r="AM46" s="233">
        <v>119.95</v>
      </c>
      <c r="AN46" s="221"/>
      <c r="AO46" s="233"/>
      <c r="AP46" s="234"/>
      <c r="AQ46" s="256">
        <v>0.7946667558831095</v>
      </c>
      <c r="AR46" s="265">
        <v>89.34</v>
      </c>
      <c r="AS46" s="237">
        <v>89.34</v>
      </c>
      <c r="AT46" s="237"/>
      <c r="AU46" s="237"/>
      <c r="AV46" s="238"/>
      <c r="AW46" s="228">
        <v>0.5918760147611255</v>
      </c>
      <c r="AX46" s="225">
        <v>94.38</v>
      </c>
      <c r="AY46" s="247">
        <v>94.38</v>
      </c>
      <c r="AZ46" s="246"/>
      <c r="BA46" s="246"/>
      <c r="BB46" s="246"/>
      <c r="BC46" s="239">
        <v>0.6252659309733045</v>
      </c>
      <c r="BD46" s="270">
        <f t="shared" si="19"/>
        <v>0.5815031836475913</v>
      </c>
      <c r="BE46" s="125"/>
    </row>
    <row r="47" spans="1:57" ht="12.75">
      <c r="A47" s="221" t="s">
        <v>196</v>
      </c>
      <c r="B47" s="219">
        <v>5755.6</v>
      </c>
      <c r="C47" s="179">
        <v>0</v>
      </c>
      <c r="D47" s="219">
        <v>5755.6</v>
      </c>
      <c r="E47" s="181">
        <f t="shared" si="12"/>
        <v>214.68388000000002</v>
      </c>
      <c r="F47" s="216"/>
      <c r="G47" s="217"/>
      <c r="H47" s="216"/>
      <c r="I47" s="217"/>
      <c r="J47" s="216"/>
      <c r="K47" s="217"/>
      <c r="L47" s="218"/>
      <c r="M47" s="220"/>
      <c r="N47" s="225"/>
      <c r="O47" s="226"/>
      <c r="P47" s="226"/>
      <c r="Q47" s="226"/>
      <c r="R47" s="227"/>
      <c r="S47" s="228">
        <f t="shared" si="16"/>
        <v>0</v>
      </c>
      <c r="T47" s="225"/>
      <c r="U47" s="226">
        <v>63.72</v>
      </c>
      <c r="V47" s="226"/>
      <c r="W47" s="226"/>
      <c r="X47" s="227"/>
      <c r="Y47" s="228">
        <f t="shared" si="17"/>
        <v>0.2968084981508625</v>
      </c>
      <c r="Z47" s="225"/>
      <c r="AA47" s="226">
        <v>77.9</v>
      </c>
      <c r="AB47" s="226"/>
      <c r="AC47" s="226"/>
      <c r="AD47" s="227"/>
      <c r="AE47" s="239">
        <f t="shared" si="18"/>
        <v>0.36285910241607333</v>
      </c>
      <c r="AF47" s="225"/>
      <c r="AG47" s="246">
        <v>164.16</v>
      </c>
      <c r="AH47" s="246"/>
      <c r="AI47" s="247"/>
      <c r="AJ47" s="246"/>
      <c r="AK47" s="228">
        <v>0.7646591816767984</v>
      </c>
      <c r="AL47" s="98">
        <v>166.65</v>
      </c>
      <c r="AM47" s="233">
        <v>166.65</v>
      </c>
      <c r="AN47" s="221"/>
      <c r="AO47" s="233"/>
      <c r="AP47" s="234"/>
      <c r="AQ47" s="256">
        <v>0.7762576305216767</v>
      </c>
      <c r="AR47" s="265">
        <v>122.68</v>
      </c>
      <c r="AS47" s="237">
        <v>122.68</v>
      </c>
      <c r="AT47" s="237"/>
      <c r="AU47" s="237"/>
      <c r="AV47" s="238"/>
      <c r="AW47" s="228">
        <v>0.5714448611605119</v>
      </c>
      <c r="AX47" s="225">
        <v>127.26</v>
      </c>
      <c r="AY47" s="247">
        <v>127.26</v>
      </c>
      <c r="AZ47" s="246"/>
      <c r="BA47" s="246"/>
      <c r="BB47" s="246"/>
      <c r="BC47" s="239">
        <v>0.5927785542165531</v>
      </c>
      <c r="BD47" s="270">
        <f t="shared" si="19"/>
        <v>0.48068683259178224</v>
      </c>
      <c r="BE47" s="125"/>
    </row>
    <row r="48" spans="1:57" ht="12.75">
      <c r="A48" s="221" t="s">
        <v>197</v>
      </c>
      <c r="B48" s="163">
        <v>2983.8</v>
      </c>
      <c r="C48" s="163">
        <v>476</v>
      </c>
      <c r="D48" s="212">
        <f t="shared" si="20"/>
        <v>3459.8</v>
      </c>
      <c r="E48" s="81">
        <f t="shared" si="12"/>
        <v>129.05054</v>
      </c>
      <c r="F48" s="200">
        <v>426</v>
      </c>
      <c r="G48" s="136">
        <v>19.44</v>
      </c>
      <c r="H48" s="200">
        <v>340.59</v>
      </c>
      <c r="I48" s="136">
        <v>16.43</v>
      </c>
      <c r="J48" s="194" t="s">
        <v>115</v>
      </c>
      <c r="K48" s="119"/>
      <c r="L48" s="194" t="s">
        <v>115</v>
      </c>
      <c r="M48" s="128"/>
      <c r="N48" s="225">
        <v>82.05</v>
      </c>
      <c r="O48" s="226">
        <v>67.18</v>
      </c>
      <c r="P48" s="226">
        <v>274.13</v>
      </c>
      <c r="Q48" s="226">
        <v>14.87</v>
      </c>
      <c r="R48" s="227">
        <f t="shared" si="13"/>
        <v>0.054244336628606865</v>
      </c>
      <c r="S48" s="228">
        <f t="shared" si="16"/>
        <v>0.5205712428634549</v>
      </c>
      <c r="T48" s="225">
        <v>112.64</v>
      </c>
      <c r="U48" s="226">
        <v>96.05</v>
      </c>
      <c r="V48" s="226">
        <v>272.67</v>
      </c>
      <c r="W48" s="226">
        <v>16.59</v>
      </c>
      <c r="X48" s="227">
        <f aca="true" t="shared" si="21" ref="X48:X57">W48/V48</f>
        <v>0.06084277698316646</v>
      </c>
      <c r="Y48" s="228">
        <f t="shared" si="17"/>
        <v>0.744282046398256</v>
      </c>
      <c r="Z48" s="225">
        <v>123.28</v>
      </c>
      <c r="AA48" s="226">
        <v>108.01</v>
      </c>
      <c r="AB48" s="226">
        <v>272.67</v>
      </c>
      <c r="AC48" s="226">
        <v>15.27</v>
      </c>
      <c r="AD48" s="227">
        <f aca="true" t="shared" si="22" ref="AD48:AD57">AC48/AB48</f>
        <v>0.056001760369677626</v>
      </c>
      <c r="AE48" s="239">
        <f t="shared" si="18"/>
        <v>0.8369589154760607</v>
      </c>
      <c r="AF48" s="225">
        <v>138</v>
      </c>
      <c r="AG48" s="246">
        <v>120.73</v>
      </c>
      <c r="AH48" s="246">
        <v>261.12</v>
      </c>
      <c r="AI48" s="247">
        <v>17.269999999999996</v>
      </c>
      <c r="AJ48" s="246">
        <v>0.06613817401960782</v>
      </c>
      <c r="AK48" s="228">
        <v>0.9355249501474383</v>
      </c>
      <c r="AL48" s="98">
        <v>136.32</v>
      </c>
      <c r="AM48" s="233">
        <v>119.49</v>
      </c>
      <c r="AN48" s="221">
        <v>251.16</v>
      </c>
      <c r="AO48" s="233">
        <v>16.83</v>
      </c>
      <c r="AP48" s="234">
        <v>0.06700907787864309</v>
      </c>
      <c r="AQ48" s="256">
        <v>0.9259163115473983</v>
      </c>
      <c r="AR48" s="265">
        <v>101.23</v>
      </c>
      <c r="AS48" s="237">
        <v>86.27000000000001</v>
      </c>
      <c r="AT48" s="237">
        <v>247.49</v>
      </c>
      <c r="AU48" s="237">
        <v>14.96</v>
      </c>
      <c r="AV48" s="238">
        <v>0.060446886742898706</v>
      </c>
      <c r="AW48" s="228">
        <v>0.6684977838914894</v>
      </c>
      <c r="AX48" s="225">
        <v>100.42</v>
      </c>
      <c r="AY48" s="247">
        <v>84.88</v>
      </c>
      <c r="AZ48" s="246">
        <v>261.65</v>
      </c>
      <c r="BA48" s="246">
        <v>15.54</v>
      </c>
      <c r="BB48" s="246">
        <v>0.05939231798203708</v>
      </c>
      <c r="BC48" s="239">
        <v>0.6577268099769283</v>
      </c>
      <c r="BD48" s="270">
        <f t="shared" si="19"/>
        <v>0.7556397229001467</v>
      </c>
      <c r="BE48" s="125"/>
    </row>
    <row r="49" spans="1:57" ht="12.75">
      <c r="A49" s="221" t="s">
        <v>131</v>
      </c>
      <c r="B49" s="163">
        <v>3204.1</v>
      </c>
      <c r="C49" s="163">
        <v>0</v>
      </c>
      <c r="D49" s="204">
        <f t="shared" si="20"/>
        <v>3204.1</v>
      </c>
      <c r="E49" s="108">
        <f t="shared" si="12"/>
        <v>119.51293</v>
      </c>
      <c r="F49" s="194">
        <v>408.4</v>
      </c>
      <c r="G49" s="119">
        <v>20.92</v>
      </c>
      <c r="H49" s="194">
        <v>549.92</v>
      </c>
      <c r="I49" s="119">
        <v>27.72</v>
      </c>
      <c r="J49" s="194">
        <v>426.36</v>
      </c>
      <c r="K49" s="119">
        <v>22.07</v>
      </c>
      <c r="L49" s="194">
        <v>350.11</v>
      </c>
      <c r="M49" s="128">
        <v>18.35</v>
      </c>
      <c r="N49" s="225">
        <v>100.84</v>
      </c>
      <c r="O49" s="226">
        <v>56.79</v>
      </c>
      <c r="P49" s="226">
        <v>587.35</v>
      </c>
      <c r="Q49" s="226">
        <v>44.05</v>
      </c>
      <c r="R49" s="227">
        <f t="shared" si="13"/>
        <v>0.07499787179705455</v>
      </c>
      <c r="S49" s="228">
        <f t="shared" si="16"/>
        <v>0.4751787107888661</v>
      </c>
      <c r="T49" s="225">
        <v>130.61</v>
      </c>
      <c r="U49" s="226">
        <v>89.38</v>
      </c>
      <c r="V49" s="226">
        <v>549.72</v>
      </c>
      <c r="W49" s="226">
        <v>41.23</v>
      </c>
      <c r="X49" s="227">
        <f t="shared" si="21"/>
        <v>0.07500181910790947</v>
      </c>
      <c r="Y49" s="228">
        <f t="shared" si="17"/>
        <v>0.7478688707573314</v>
      </c>
      <c r="Z49" s="225">
        <v>133.83</v>
      </c>
      <c r="AA49" s="226">
        <v>95.27</v>
      </c>
      <c r="AB49" s="226">
        <v>514.17</v>
      </c>
      <c r="AC49" s="226">
        <v>38.56</v>
      </c>
      <c r="AD49" s="227">
        <f t="shared" si="22"/>
        <v>0.07499465157438202</v>
      </c>
      <c r="AE49" s="239">
        <f t="shared" si="18"/>
        <v>0.7971522411842802</v>
      </c>
      <c r="AF49" s="225">
        <v>151.69</v>
      </c>
      <c r="AG49" s="246">
        <v>107.21</v>
      </c>
      <c r="AH49" s="246">
        <v>593.01</v>
      </c>
      <c r="AI49" s="247">
        <v>44.480000000000004</v>
      </c>
      <c r="AJ49" s="246">
        <v>0.07500716682686634</v>
      </c>
      <c r="AK49" s="228">
        <v>0.8970577493163292</v>
      </c>
      <c r="AL49" s="98">
        <v>148.09</v>
      </c>
      <c r="AM49" s="233">
        <v>106.393</v>
      </c>
      <c r="AN49" s="221">
        <v>555.96</v>
      </c>
      <c r="AO49" s="233">
        <v>41.697</v>
      </c>
      <c r="AP49" s="234">
        <v>0.075</v>
      </c>
      <c r="AQ49" s="256">
        <v>0.8902216689022686</v>
      </c>
      <c r="AR49" s="265">
        <v>114.91</v>
      </c>
      <c r="AS49" s="237">
        <v>77.1535</v>
      </c>
      <c r="AT49" s="237">
        <v>503.42</v>
      </c>
      <c r="AU49" s="237">
        <v>37.7565</v>
      </c>
      <c r="AV49" s="238">
        <v>0.075</v>
      </c>
      <c r="AW49" s="228">
        <v>0.6455661324678426</v>
      </c>
      <c r="AX49" s="225">
        <v>124.31</v>
      </c>
      <c r="AY49" s="247">
        <v>81.2345</v>
      </c>
      <c r="AZ49" s="246">
        <v>574.34</v>
      </c>
      <c r="BA49" s="246">
        <v>43.0755</v>
      </c>
      <c r="BB49" s="246">
        <v>0.075</v>
      </c>
      <c r="BC49" s="239">
        <v>0.679713065356192</v>
      </c>
      <c r="BD49" s="270">
        <f t="shared" si="19"/>
        <v>0.7332512055390158</v>
      </c>
      <c r="BE49" s="125"/>
    </row>
    <row r="50" spans="1:57" ht="12.75">
      <c r="A50" s="221" t="s">
        <v>64</v>
      </c>
      <c r="B50" s="163">
        <v>3155</v>
      </c>
      <c r="C50" s="163">
        <v>473.8</v>
      </c>
      <c r="D50" s="204">
        <f t="shared" si="20"/>
        <v>3628.8</v>
      </c>
      <c r="E50" s="81">
        <f t="shared" si="12"/>
        <v>135.35424</v>
      </c>
      <c r="F50" s="194">
        <v>342.53333333333336</v>
      </c>
      <c r="G50" s="119">
        <v>18.99</v>
      </c>
      <c r="H50" s="194">
        <v>442.98</v>
      </c>
      <c r="I50" s="119">
        <v>24.3</v>
      </c>
      <c r="J50" s="194">
        <v>366.59</v>
      </c>
      <c r="K50" s="119">
        <v>20.54</v>
      </c>
      <c r="L50" s="194">
        <v>394.62</v>
      </c>
      <c r="M50" s="128">
        <v>25.67</v>
      </c>
      <c r="N50" s="225">
        <v>84.39</v>
      </c>
      <c r="O50" s="226">
        <v>50.68</v>
      </c>
      <c r="P50" s="226">
        <v>449.51</v>
      </c>
      <c r="Q50" s="226">
        <v>33.71</v>
      </c>
      <c r="R50" s="227">
        <f t="shared" si="13"/>
        <v>0.07499276990500768</v>
      </c>
      <c r="S50" s="228">
        <f t="shared" si="16"/>
        <v>0.3744249164267037</v>
      </c>
      <c r="T50" s="225">
        <v>113.59</v>
      </c>
      <c r="U50" s="226">
        <v>81.41</v>
      </c>
      <c r="V50" s="226">
        <v>428.97</v>
      </c>
      <c r="W50" s="226">
        <v>32.17</v>
      </c>
      <c r="X50" s="227">
        <f t="shared" si="21"/>
        <v>0.07499358929528871</v>
      </c>
      <c r="Y50" s="228">
        <f t="shared" si="17"/>
        <v>0.6014588091219011</v>
      </c>
      <c r="Z50" s="225">
        <v>119.01</v>
      </c>
      <c r="AA50" s="226">
        <v>87.77</v>
      </c>
      <c r="AB50" s="226">
        <v>416.48</v>
      </c>
      <c r="AC50" s="226">
        <v>31.24</v>
      </c>
      <c r="AD50" s="227">
        <f t="shared" si="22"/>
        <v>0.07500960430272761</v>
      </c>
      <c r="AE50" s="239">
        <f t="shared" si="18"/>
        <v>0.6484466242062309</v>
      </c>
      <c r="AF50" s="225">
        <v>136.54</v>
      </c>
      <c r="AG50" s="246">
        <v>100.42</v>
      </c>
      <c r="AH50" s="246">
        <v>481.57</v>
      </c>
      <c r="AI50" s="247">
        <v>36.11999999999999</v>
      </c>
      <c r="AJ50" s="246">
        <v>0.07500467221795376</v>
      </c>
      <c r="AK50" s="228">
        <v>0.7417415696143891</v>
      </c>
      <c r="AL50" s="98">
        <v>136.17</v>
      </c>
      <c r="AM50" s="233">
        <v>100.15799999999999</v>
      </c>
      <c r="AN50" s="221">
        <v>480.16</v>
      </c>
      <c r="AO50" s="233">
        <v>36.012</v>
      </c>
      <c r="AP50" s="234">
        <v>0.075</v>
      </c>
      <c r="AQ50" s="256">
        <v>0.7398063346886872</v>
      </c>
      <c r="AR50" s="265">
        <v>93.27</v>
      </c>
      <c r="AS50" s="237">
        <v>61.003499999999995</v>
      </c>
      <c r="AT50" s="237">
        <v>430.22</v>
      </c>
      <c r="AU50" s="237">
        <v>32.2665</v>
      </c>
      <c r="AV50" s="238">
        <v>0.075</v>
      </c>
      <c r="AW50" s="228">
        <v>0.45059581599254506</v>
      </c>
      <c r="AX50" s="225">
        <v>97.26</v>
      </c>
      <c r="AY50" s="247">
        <v>60.29775000000001</v>
      </c>
      <c r="AZ50" s="246">
        <v>492.83</v>
      </c>
      <c r="BA50" s="246">
        <v>36.96225</v>
      </c>
      <c r="BB50" s="246">
        <v>0.075</v>
      </c>
      <c r="BC50" s="239">
        <v>0.4453828692413467</v>
      </c>
      <c r="BD50" s="270">
        <f t="shared" si="19"/>
        <v>0.5716938484702576</v>
      </c>
      <c r="BE50" s="125"/>
    </row>
    <row r="51" spans="1:57" ht="12.75">
      <c r="A51" s="221" t="s">
        <v>164</v>
      </c>
      <c r="B51" s="171">
        <v>3168.7</v>
      </c>
      <c r="C51" s="171">
        <v>29.2</v>
      </c>
      <c r="D51" s="204">
        <f t="shared" si="20"/>
        <v>3197.8999999999996</v>
      </c>
      <c r="E51" s="108">
        <f t="shared" si="12"/>
        <v>119.28166999999999</v>
      </c>
      <c r="F51" s="194">
        <v>460.40000000000003</v>
      </c>
      <c r="G51" s="119">
        <v>26.94</v>
      </c>
      <c r="H51" s="194">
        <v>469.71</v>
      </c>
      <c r="I51" s="119">
        <v>30.94</v>
      </c>
      <c r="J51" s="194">
        <v>398.4</v>
      </c>
      <c r="K51" s="119">
        <v>26.09</v>
      </c>
      <c r="L51" s="194">
        <v>439.7</v>
      </c>
      <c r="M51" s="128">
        <v>24.36</v>
      </c>
      <c r="N51" s="225">
        <v>114.14</v>
      </c>
      <c r="O51" s="226">
        <v>79.09</v>
      </c>
      <c r="P51" s="226">
        <v>467.25</v>
      </c>
      <c r="Q51" s="226">
        <v>35.04</v>
      </c>
      <c r="R51" s="227">
        <f t="shared" si="13"/>
        <v>0.07499197431781701</v>
      </c>
      <c r="S51" s="228">
        <f t="shared" si="16"/>
        <v>0.6630524203760729</v>
      </c>
      <c r="T51" s="225">
        <v>153.14</v>
      </c>
      <c r="U51" s="226">
        <v>118.34</v>
      </c>
      <c r="V51" s="226">
        <v>464</v>
      </c>
      <c r="W51" s="226">
        <v>34.8</v>
      </c>
      <c r="X51" s="227">
        <f t="shared" si="21"/>
        <v>0.075</v>
      </c>
      <c r="Y51" s="228">
        <f t="shared" si="17"/>
        <v>0.992105492822158</v>
      </c>
      <c r="Z51" s="225">
        <v>154.4</v>
      </c>
      <c r="AA51" s="226">
        <v>120.98</v>
      </c>
      <c r="AB51" s="226">
        <v>445.59</v>
      </c>
      <c r="AC51" s="226">
        <v>33.42</v>
      </c>
      <c r="AD51" s="227">
        <f t="shared" si="22"/>
        <v>0.07500168316165086</v>
      </c>
      <c r="AE51" s="239">
        <f t="shared" si="18"/>
        <v>1.0142379797331813</v>
      </c>
      <c r="AF51" s="225">
        <v>172.14</v>
      </c>
      <c r="AG51" s="246">
        <v>135.55</v>
      </c>
      <c r="AH51" s="246">
        <v>487.87</v>
      </c>
      <c r="AI51" s="247">
        <v>36.589999999999975</v>
      </c>
      <c r="AJ51" s="246">
        <v>0.07499948756840956</v>
      </c>
      <c r="AK51" s="228">
        <v>1.1363858336322756</v>
      </c>
      <c r="AL51" s="98">
        <v>167.85</v>
      </c>
      <c r="AM51" s="233">
        <v>133.18875</v>
      </c>
      <c r="AN51" s="221">
        <v>462.15</v>
      </c>
      <c r="AO51" s="233">
        <v>34.661249999999995</v>
      </c>
      <c r="AP51" s="234">
        <v>0.075</v>
      </c>
      <c r="AQ51" s="256">
        <v>1.1165902522994522</v>
      </c>
      <c r="AR51" s="265">
        <v>138.48</v>
      </c>
      <c r="AS51" s="237">
        <v>106.25025</v>
      </c>
      <c r="AT51" s="237">
        <v>429.73</v>
      </c>
      <c r="AU51" s="237">
        <v>32.22975</v>
      </c>
      <c r="AV51" s="238">
        <v>0.075</v>
      </c>
      <c r="AW51" s="228">
        <v>0.8907508588704366</v>
      </c>
      <c r="AX51" s="225">
        <v>150.21</v>
      </c>
      <c r="AY51" s="247">
        <v>116.23725000000002</v>
      </c>
      <c r="AZ51" s="246">
        <v>452.97</v>
      </c>
      <c r="BA51" s="246">
        <v>33.97275</v>
      </c>
      <c r="BB51" s="246">
        <v>0.075</v>
      </c>
      <c r="BC51" s="239">
        <v>0.9744770508327055</v>
      </c>
      <c r="BD51" s="270">
        <f t="shared" si="19"/>
        <v>0.9696571269380403</v>
      </c>
      <c r="BE51" s="125"/>
    </row>
    <row r="52" spans="1:57" ht="12.75">
      <c r="A52" s="221" t="s">
        <v>198</v>
      </c>
      <c r="B52" s="163">
        <v>3203.6</v>
      </c>
      <c r="C52" s="163">
        <v>40.8</v>
      </c>
      <c r="D52" s="204">
        <f t="shared" si="20"/>
        <v>3244.4</v>
      </c>
      <c r="E52" s="81">
        <f t="shared" si="12"/>
        <v>121.01612</v>
      </c>
      <c r="F52" s="194">
        <v>289.3333333333333</v>
      </c>
      <c r="G52" s="119">
        <v>14.65</v>
      </c>
      <c r="H52" s="194">
        <v>357.13</v>
      </c>
      <c r="I52" s="119">
        <v>18.34</v>
      </c>
      <c r="J52" s="194" t="s">
        <v>115</v>
      </c>
      <c r="K52" s="119"/>
      <c r="L52" s="194" t="s">
        <v>115</v>
      </c>
      <c r="M52" s="128"/>
      <c r="N52" s="225">
        <v>85.22</v>
      </c>
      <c r="O52" s="226">
        <v>69.27</v>
      </c>
      <c r="P52" s="226">
        <v>283.6</v>
      </c>
      <c r="Q52" s="226">
        <v>15.95</v>
      </c>
      <c r="R52" s="227">
        <f t="shared" si="13"/>
        <v>0.05624118476727785</v>
      </c>
      <c r="S52" s="228">
        <f t="shared" si="16"/>
        <v>0.5724030815068273</v>
      </c>
      <c r="T52" s="225">
        <v>104.48</v>
      </c>
      <c r="U52" s="226">
        <v>69.75</v>
      </c>
      <c r="V52" s="226">
        <v>563.1</v>
      </c>
      <c r="W52" s="226">
        <v>34.73</v>
      </c>
      <c r="X52" s="227">
        <f t="shared" si="21"/>
        <v>0.061676434025927894</v>
      </c>
      <c r="Y52" s="228">
        <f t="shared" si="17"/>
        <v>0.5763694952374939</v>
      </c>
      <c r="Z52" s="225">
        <v>108.09</v>
      </c>
      <c r="AA52" s="226">
        <v>89.61</v>
      </c>
      <c r="AB52" s="226">
        <v>277.64</v>
      </c>
      <c r="AC52" s="226">
        <v>18.48</v>
      </c>
      <c r="AD52" s="227">
        <f t="shared" si="22"/>
        <v>0.0665610142630745</v>
      </c>
      <c r="AE52" s="239">
        <f t="shared" si="18"/>
        <v>0.7404798633438255</v>
      </c>
      <c r="AF52" s="225">
        <v>120.95</v>
      </c>
      <c r="AG52" s="246">
        <v>101.02</v>
      </c>
      <c r="AH52" s="246">
        <v>297.23</v>
      </c>
      <c r="AI52" s="247">
        <v>19.930000000000007</v>
      </c>
      <c r="AJ52" s="246">
        <v>0.06705245096390003</v>
      </c>
      <c r="AK52" s="228">
        <v>0.8347648230665468</v>
      </c>
      <c r="AL52" s="98">
        <v>119.17</v>
      </c>
      <c r="AM52" s="233">
        <v>99.46000000000001</v>
      </c>
      <c r="AN52" s="221">
        <v>290.48</v>
      </c>
      <c r="AO52" s="233">
        <v>19.71</v>
      </c>
      <c r="AP52" s="234">
        <v>0.06785320848251171</v>
      </c>
      <c r="AQ52" s="256">
        <v>0.8218739784418804</v>
      </c>
      <c r="AR52" s="265">
        <v>83.3</v>
      </c>
      <c r="AS52" s="237">
        <v>65.78</v>
      </c>
      <c r="AT52" s="237">
        <v>287.93</v>
      </c>
      <c r="AU52" s="237">
        <v>17.52</v>
      </c>
      <c r="AV52" s="238">
        <v>0.06084812280762685</v>
      </c>
      <c r="AW52" s="228">
        <v>0.5435639483401055</v>
      </c>
      <c r="AX52" s="225">
        <v>78.77</v>
      </c>
      <c r="AY52" s="247">
        <v>60.459999999999994</v>
      </c>
      <c r="AZ52" s="246">
        <v>307.68</v>
      </c>
      <c r="BA52" s="246">
        <v>18.31</v>
      </c>
      <c r="BB52" s="246">
        <v>0.059509880395215806</v>
      </c>
      <c r="BC52" s="239">
        <v>0.49960286282521693</v>
      </c>
      <c r="BD52" s="270">
        <f t="shared" si="19"/>
        <v>0.6555797218231281</v>
      </c>
      <c r="BE52" s="125"/>
    </row>
    <row r="53" spans="1:57" ht="12.75">
      <c r="A53" s="221" t="s">
        <v>199</v>
      </c>
      <c r="B53" s="163">
        <v>4002.4</v>
      </c>
      <c r="C53" s="163">
        <v>0</v>
      </c>
      <c r="D53" s="204">
        <f t="shared" si="20"/>
        <v>4002.4</v>
      </c>
      <c r="E53" s="81">
        <f t="shared" si="12"/>
        <v>149.28952</v>
      </c>
      <c r="F53" s="194">
        <v>444</v>
      </c>
      <c r="G53" s="119">
        <v>31.59</v>
      </c>
      <c r="H53" s="194">
        <v>400.89</v>
      </c>
      <c r="I53" s="119">
        <v>30.6</v>
      </c>
      <c r="J53" s="194">
        <v>384.87</v>
      </c>
      <c r="K53" s="119">
        <v>30.28</v>
      </c>
      <c r="L53" s="194" t="s">
        <v>115</v>
      </c>
      <c r="M53" s="128"/>
      <c r="N53" s="225">
        <v>153.99</v>
      </c>
      <c r="O53" s="226">
        <v>109.61</v>
      </c>
      <c r="P53" s="226">
        <v>563.78</v>
      </c>
      <c r="Q53" s="226">
        <v>44.38</v>
      </c>
      <c r="R53" s="227">
        <f t="shared" si="13"/>
        <v>0.07871864911845047</v>
      </c>
      <c r="S53" s="228">
        <f t="shared" si="16"/>
        <v>0.7342109479620538</v>
      </c>
      <c r="T53" s="225">
        <v>128.63</v>
      </c>
      <c r="U53" s="226">
        <v>96.84</v>
      </c>
      <c r="V53" s="226">
        <v>409.86</v>
      </c>
      <c r="W53" s="226">
        <v>31.79</v>
      </c>
      <c r="X53" s="227">
        <f t="shared" si="21"/>
        <v>0.0775630703166935</v>
      </c>
      <c r="Y53" s="228">
        <f t="shared" si="17"/>
        <v>0.6486724587231575</v>
      </c>
      <c r="Z53" s="225">
        <v>151.79</v>
      </c>
      <c r="AA53" s="226">
        <v>117.48</v>
      </c>
      <c r="AB53" s="226">
        <v>349.55</v>
      </c>
      <c r="AC53" s="226">
        <v>34.31</v>
      </c>
      <c r="AD53" s="227">
        <f t="shared" si="22"/>
        <v>0.09815477041911029</v>
      </c>
      <c r="AE53" s="239">
        <f t="shared" si="18"/>
        <v>0.7869273074225169</v>
      </c>
      <c r="AF53" s="225">
        <v>169.73</v>
      </c>
      <c r="AG53" s="246">
        <v>129.82</v>
      </c>
      <c r="AH53" s="246">
        <v>412.46</v>
      </c>
      <c r="AI53" s="247">
        <v>39.91</v>
      </c>
      <c r="AJ53" s="246">
        <v>0.09676089802647529</v>
      </c>
      <c r="AK53" s="228">
        <v>0.8692380006052928</v>
      </c>
      <c r="AL53" s="98">
        <v>163.92</v>
      </c>
      <c r="AM53" s="233">
        <v>124.49999999999999</v>
      </c>
      <c r="AN53" s="221">
        <v>429.9</v>
      </c>
      <c r="AO53" s="233">
        <v>39.42</v>
      </c>
      <c r="AP53" s="234">
        <v>0.09169574319609212</v>
      </c>
      <c r="AQ53" s="256">
        <v>0.8336167853594126</v>
      </c>
      <c r="AR53" s="265">
        <v>128.14</v>
      </c>
      <c r="AS53" s="237">
        <v>94.86999999999998</v>
      </c>
      <c r="AT53" s="237">
        <v>399.47</v>
      </c>
      <c r="AU53" s="237">
        <v>33.27</v>
      </c>
      <c r="AV53" s="238">
        <v>0.08328535309284803</v>
      </c>
      <c r="AW53" s="228">
        <v>0.6352226861610238</v>
      </c>
      <c r="AX53" s="225">
        <v>125.29</v>
      </c>
      <c r="AY53" s="247">
        <v>90.24000000000001</v>
      </c>
      <c r="AZ53" s="246">
        <v>464.98</v>
      </c>
      <c r="BA53" s="246">
        <v>35.05</v>
      </c>
      <c r="BB53" s="246">
        <v>0.07537958621876209</v>
      </c>
      <c r="BC53" s="239">
        <v>0.604221515749666</v>
      </c>
      <c r="BD53" s="270">
        <f t="shared" si="19"/>
        <v>0.7303013859975892</v>
      </c>
      <c r="BE53" s="125"/>
    </row>
    <row r="54" spans="1:57" ht="12.75">
      <c r="A54" s="221" t="s">
        <v>200</v>
      </c>
      <c r="B54" s="163">
        <v>4043.2</v>
      </c>
      <c r="C54" s="163">
        <v>243</v>
      </c>
      <c r="D54" s="204">
        <f t="shared" si="20"/>
        <v>4286.2</v>
      </c>
      <c r="E54" s="81">
        <f t="shared" si="12"/>
        <v>159.87526</v>
      </c>
      <c r="F54" s="200">
        <v>333.2</v>
      </c>
      <c r="G54" s="136">
        <v>32.22</v>
      </c>
      <c r="H54" s="200">
        <v>322.56</v>
      </c>
      <c r="I54" s="136">
        <v>31.71</v>
      </c>
      <c r="J54" s="194">
        <v>295.46</v>
      </c>
      <c r="K54" s="119">
        <v>28.42</v>
      </c>
      <c r="L54" s="194">
        <v>358.2</v>
      </c>
      <c r="M54" s="128">
        <v>30.69</v>
      </c>
      <c r="N54" s="225">
        <v>103.89</v>
      </c>
      <c r="O54" s="226">
        <v>73.71</v>
      </c>
      <c r="P54" s="226">
        <v>329.11</v>
      </c>
      <c r="Q54" s="226">
        <v>30.18</v>
      </c>
      <c r="R54" s="227">
        <f t="shared" si="13"/>
        <v>0.09170186259913099</v>
      </c>
      <c r="S54" s="228">
        <f t="shared" si="16"/>
        <v>0.4610469437235004</v>
      </c>
      <c r="T54" s="225">
        <v>130.81</v>
      </c>
      <c r="U54" s="226">
        <v>95.04</v>
      </c>
      <c r="V54" s="226">
        <v>333.89</v>
      </c>
      <c r="W54" s="226">
        <v>35.77</v>
      </c>
      <c r="X54" s="227">
        <f t="shared" si="21"/>
        <v>0.10713109107789992</v>
      </c>
      <c r="Y54" s="228">
        <f t="shared" si="17"/>
        <v>0.5944634585738907</v>
      </c>
      <c r="Z54" s="225">
        <v>137.73</v>
      </c>
      <c r="AA54" s="226">
        <v>101.29</v>
      </c>
      <c r="AB54" s="226">
        <v>326.39</v>
      </c>
      <c r="AC54" s="226">
        <v>36.44</v>
      </c>
      <c r="AD54" s="227">
        <f t="shared" si="22"/>
        <v>0.11164557737675787</v>
      </c>
      <c r="AE54" s="239">
        <f t="shared" si="18"/>
        <v>0.6335564364367571</v>
      </c>
      <c r="AF54" s="225">
        <v>153.85</v>
      </c>
      <c r="AG54" s="246">
        <v>113.65</v>
      </c>
      <c r="AH54" s="246">
        <v>352.07</v>
      </c>
      <c r="AI54" s="247">
        <v>40.19999999999999</v>
      </c>
      <c r="AJ54" s="246">
        <v>0.11418183883886725</v>
      </c>
      <c r="AK54" s="228">
        <v>0.7108667094583615</v>
      </c>
      <c r="AL54" s="98">
        <v>150.35</v>
      </c>
      <c r="AM54" s="233">
        <v>110.52</v>
      </c>
      <c r="AN54" s="221">
        <v>348.35</v>
      </c>
      <c r="AO54" s="233">
        <v>39.83</v>
      </c>
      <c r="AP54" s="234">
        <v>0.114339026840821</v>
      </c>
      <c r="AQ54" s="256">
        <v>0.691288946144638</v>
      </c>
      <c r="AR54" s="265">
        <v>114.39</v>
      </c>
      <c r="AS54" s="237">
        <v>82.24000000000001</v>
      </c>
      <c r="AT54" s="237">
        <v>317.47</v>
      </c>
      <c r="AU54" s="237">
        <v>32.15</v>
      </c>
      <c r="AV54" s="238">
        <v>0.10126941128295586</v>
      </c>
      <c r="AW54" s="228">
        <v>0.5144010399107405</v>
      </c>
      <c r="AX54" s="225">
        <v>119.38</v>
      </c>
      <c r="AY54" s="247">
        <v>84.88</v>
      </c>
      <c r="AZ54" s="246">
        <v>351.19</v>
      </c>
      <c r="BA54" s="246">
        <v>34.5</v>
      </c>
      <c r="BB54" s="246">
        <v>0.09823742133887639</v>
      </c>
      <c r="BC54" s="239">
        <v>0.5309139137600152</v>
      </c>
      <c r="BD54" s="270">
        <f t="shared" si="19"/>
        <v>0.5909339211439862</v>
      </c>
      <c r="BE54" s="125"/>
    </row>
    <row r="55" spans="1:57" ht="12.75">
      <c r="A55" s="221" t="s">
        <v>201</v>
      </c>
      <c r="B55" s="171">
        <v>4848.53</v>
      </c>
      <c r="C55" s="171">
        <v>41.1</v>
      </c>
      <c r="D55" s="203">
        <f t="shared" si="20"/>
        <v>4889.63</v>
      </c>
      <c r="E55" s="108">
        <f t="shared" si="12"/>
        <v>182.383199</v>
      </c>
      <c r="F55" s="200">
        <v>398.8</v>
      </c>
      <c r="G55" s="136">
        <v>34.67</v>
      </c>
      <c r="H55" s="200">
        <v>359.72</v>
      </c>
      <c r="I55" s="136">
        <v>34.46</v>
      </c>
      <c r="J55" s="194">
        <v>336.44</v>
      </c>
      <c r="K55" s="119">
        <v>30.89</v>
      </c>
      <c r="L55" s="194">
        <v>417.32</v>
      </c>
      <c r="M55" s="128">
        <v>35.77</v>
      </c>
      <c r="N55" s="225">
        <v>109.92</v>
      </c>
      <c r="O55" s="226">
        <v>69.85</v>
      </c>
      <c r="P55" s="226">
        <v>534.17</v>
      </c>
      <c r="Q55" s="226">
        <v>40.06</v>
      </c>
      <c r="R55" s="227">
        <f t="shared" si="13"/>
        <v>0.07499485182619767</v>
      </c>
      <c r="S55" s="228">
        <f t="shared" si="16"/>
        <v>0.3829848384225347</v>
      </c>
      <c r="T55" s="225">
        <v>165.93</v>
      </c>
      <c r="U55" s="226">
        <v>133.62</v>
      </c>
      <c r="V55" s="226">
        <v>430.83</v>
      </c>
      <c r="W55" s="226">
        <v>32.31</v>
      </c>
      <c r="X55" s="227">
        <f t="shared" si="21"/>
        <v>0.07499477752245666</v>
      </c>
      <c r="Y55" s="228">
        <f t="shared" si="17"/>
        <v>0.73263327287071</v>
      </c>
      <c r="Z55" s="225">
        <v>173</v>
      </c>
      <c r="AA55" s="226">
        <v>140.57</v>
      </c>
      <c r="AB55" s="226">
        <v>432.53</v>
      </c>
      <c r="AC55" s="226">
        <v>32.44</v>
      </c>
      <c r="AD55" s="227">
        <f t="shared" si="22"/>
        <v>0.07500057799458996</v>
      </c>
      <c r="AE55" s="239">
        <f t="shared" si="18"/>
        <v>0.7707398530716637</v>
      </c>
      <c r="AF55" s="225">
        <v>195.9</v>
      </c>
      <c r="AG55" s="246">
        <v>159.44</v>
      </c>
      <c r="AH55" s="246">
        <v>486.07</v>
      </c>
      <c r="AI55" s="247">
        <v>36.46000000000001</v>
      </c>
      <c r="AJ55" s="246">
        <v>0.07500977225502502</v>
      </c>
      <c r="AK55" s="228">
        <v>0.874203330538138</v>
      </c>
      <c r="AL55" s="98">
        <v>182.19</v>
      </c>
      <c r="AM55" s="233">
        <v>150.58724999999998</v>
      </c>
      <c r="AN55" s="221">
        <v>421.37</v>
      </c>
      <c r="AO55" s="233">
        <v>31.60275</v>
      </c>
      <c r="AP55" s="234">
        <v>0.075</v>
      </c>
      <c r="AQ55" s="256">
        <v>0.8256640459519519</v>
      </c>
      <c r="AR55" s="265">
        <v>146.81</v>
      </c>
      <c r="AS55" s="237">
        <v>115.50275</v>
      </c>
      <c r="AT55" s="237">
        <v>417.43</v>
      </c>
      <c r="AU55" s="237">
        <v>31.30725</v>
      </c>
      <c r="AV55" s="238">
        <v>0.075</v>
      </c>
      <c r="AW55" s="228">
        <v>0.6332970944324757</v>
      </c>
      <c r="AX55" s="225">
        <v>153.75</v>
      </c>
      <c r="AY55" s="247">
        <v>121.10625</v>
      </c>
      <c r="AZ55" s="246">
        <v>435.25</v>
      </c>
      <c r="BA55" s="246">
        <v>32.64375</v>
      </c>
      <c r="BB55" s="246">
        <v>0.075</v>
      </c>
      <c r="BC55" s="239">
        <v>0.6640208674045683</v>
      </c>
      <c r="BD55" s="270">
        <f t="shared" si="19"/>
        <v>0.6976490432417204</v>
      </c>
      <c r="BE55" s="125"/>
    </row>
    <row r="56" spans="1:57" ht="12.75">
      <c r="A56" s="221" t="s">
        <v>202</v>
      </c>
      <c r="B56" s="163">
        <v>4889.63</v>
      </c>
      <c r="C56" s="163">
        <v>117.4</v>
      </c>
      <c r="D56" s="163">
        <f t="shared" si="20"/>
        <v>5007.03</v>
      </c>
      <c r="E56" s="133">
        <f t="shared" si="12"/>
        <v>186.762219</v>
      </c>
      <c r="F56" s="194">
        <v>360.40000000000003</v>
      </c>
      <c r="G56" s="119">
        <v>30.71</v>
      </c>
      <c r="H56" s="194">
        <v>331.26</v>
      </c>
      <c r="I56" s="119">
        <v>30.41</v>
      </c>
      <c r="J56" s="194">
        <v>425.34</v>
      </c>
      <c r="K56" s="119">
        <v>28.56</v>
      </c>
      <c r="L56" s="194">
        <v>290.86</v>
      </c>
      <c r="M56" s="128">
        <v>21.01</v>
      </c>
      <c r="N56" s="225">
        <v>106.62</v>
      </c>
      <c r="O56" s="226">
        <v>74.77</v>
      </c>
      <c r="P56" s="226">
        <v>339.77</v>
      </c>
      <c r="Q56" s="226">
        <v>31.85</v>
      </c>
      <c r="R56" s="227">
        <f t="shared" si="13"/>
        <v>0.09373988286193602</v>
      </c>
      <c r="S56" s="228">
        <f t="shared" si="16"/>
        <v>0.400348637965155</v>
      </c>
      <c r="T56" s="225">
        <v>139.41</v>
      </c>
      <c r="U56" s="226">
        <v>103.11</v>
      </c>
      <c r="V56" s="226">
        <v>359.64</v>
      </c>
      <c r="W56" s="226">
        <v>36.3</v>
      </c>
      <c r="X56" s="227">
        <f t="shared" si="21"/>
        <v>0.10093426760093427</v>
      </c>
      <c r="Y56" s="228">
        <f t="shared" si="17"/>
        <v>0.5520923908063011</v>
      </c>
      <c r="Z56" s="225">
        <v>142.74</v>
      </c>
      <c r="AA56" s="226">
        <v>106.32</v>
      </c>
      <c r="AB56" s="226">
        <v>324.86</v>
      </c>
      <c r="AC56" s="226">
        <v>36.42</v>
      </c>
      <c r="AD56" s="227">
        <f t="shared" si="22"/>
        <v>0.11210983192759959</v>
      </c>
      <c r="AE56" s="239">
        <f t="shared" si="18"/>
        <v>0.5692800212445538</v>
      </c>
      <c r="AF56" s="225">
        <v>163.38</v>
      </c>
      <c r="AG56" s="246">
        <v>122.02</v>
      </c>
      <c r="AH56" s="246">
        <v>361.67</v>
      </c>
      <c r="AI56" s="247">
        <v>41.36</v>
      </c>
      <c r="AJ56" s="246">
        <v>0.11435839301020266</v>
      </c>
      <c r="AK56" s="228">
        <v>0.6690309231827872</v>
      </c>
      <c r="AL56" s="98">
        <v>159.88</v>
      </c>
      <c r="AM56" s="233">
        <v>114.97</v>
      </c>
      <c r="AN56" s="221">
        <v>385.97</v>
      </c>
      <c r="AO56" s="233">
        <v>44.91</v>
      </c>
      <c r="AP56" s="234">
        <v>0.11635619348654039</v>
      </c>
      <c r="AQ56" s="256">
        <v>0.6303760468638342</v>
      </c>
      <c r="AR56" s="265">
        <v>120.59</v>
      </c>
      <c r="AS56" s="237">
        <v>83.79</v>
      </c>
      <c r="AT56" s="237">
        <v>367.59</v>
      </c>
      <c r="AU56" s="237">
        <v>36.8</v>
      </c>
      <c r="AV56" s="238">
        <v>0.10011153731059061</v>
      </c>
      <c r="AW56" s="228">
        <v>0.4594173172716419</v>
      </c>
      <c r="AX56" s="225">
        <v>127.32</v>
      </c>
      <c r="AY56" s="247">
        <v>88.19999999999999</v>
      </c>
      <c r="AZ56" s="246">
        <v>401.64</v>
      </c>
      <c r="BA56" s="246">
        <v>39.12</v>
      </c>
      <c r="BB56" s="246">
        <v>0.09740065730504929</v>
      </c>
      <c r="BC56" s="239">
        <v>0.48359717607541247</v>
      </c>
      <c r="BD56" s="270">
        <f t="shared" si="19"/>
        <v>0.5377346447728123</v>
      </c>
      <c r="BE56" s="125"/>
    </row>
    <row r="57" spans="1:57" ht="13.5" thickBot="1">
      <c r="A57" s="221" t="s">
        <v>203</v>
      </c>
      <c r="B57" s="163">
        <v>4060.98</v>
      </c>
      <c r="C57" s="163">
        <v>0</v>
      </c>
      <c r="D57" s="171">
        <f t="shared" si="20"/>
        <v>4060.98</v>
      </c>
      <c r="E57" s="112">
        <f t="shared" si="12"/>
        <v>151.474554</v>
      </c>
      <c r="F57" s="196">
        <v>282.93</v>
      </c>
      <c r="G57" s="198">
        <v>21.11</v>
      </c>
      <c r="H57" s="196">
        <v>202.05</v>
      </c>
      <c r="I57" s="198">
        <v>19.14</v>
      </c>
      <c r="J57" s="196">
        <v>167.73</v>
      </c>
      <c r="K57" s="198">
        <v>16.93</v>
      </c>
      <c r="L57" s="196">
        <v>187.35</v>
      </c>
      <c r="M57" s="197">
        <v>21.58</v>
      </c>
      <c r="N57" s="248">
        <v>91.39</v>
      </c>
      <c r="O57" s="249">
        <v>68.57</v>
      </c>
      <c r="P57" s="249">
        <v>177.51</v>
      </c>
      <c r="Q57" s="249">
        <v>22.34</v>
      </c>
      <c r="R57" s="250">
        <f t="shared" si="13"/>
        <v>0.12585206467241283</v>
      </c>
      <c r="S57" s="251">
        <f t="shared" si="16"/>
        <v>0.4526832935913446</v>
      </c>
      <c r="T57" s="248">
        <v>104.59</v>
      </c>
      <c r="U57" s="249">
        <v>78.08</v>
      </c>
      <c r="V57" s="249">
        <v>193.73</v>
      </c>
      <c r="W57" s="249">
        <v>26.51</v>
      </c>
      <c r="X57" s="250">
        <f t="shared" si="21"/>
        <v>0.13683993186393437</v>
      </c>
      <c r="Y57" s="251">
        <f t="shared" si="17"/>
        <v>0.5154661158467579</v>
      </c>
      <c r="Z57" s="248">
        <v>111.65</v>
      </c>
      <c r="AA57" s="249">
        <v>83.76</v>
      </c>
      <c r="AB57" s="249">
        <v>175.5</v>
      </c>
      <c r="AC57" s="249">
        <v>27.89</v>
      </c>
      <c r="AD57" s="250">
        <f t="shared" si="22"/>
        <v>0.15891737891737892</v>
      </c>
      <c r="AE57" s="253">
        <f t="shared" si="18"/>
        <v>0.5529641632085611</v>
      </c>
      <c r="AF57" s="248">
        <v>125.66</v>
      </c>
      <c r="AG57" s="254">
        <v>93.76</v>
      </c>
      <c r="AH57" s="254">
        <v>203.12</v>
      </c>
      <c r="AI57" s="255">
        <v>31.89999999999999</v>
      </c>
      <c r="AJ57" s="254">
        <v>0.1570500196927924</v>
      </c>
      <c r="AK57" s="251">
        <v>0.61898185222582</v>
      </c>
      <c r="AL57" s="258">
        <v>125.2</v>
      </c>
      <c r="AM57" s="260">
        <v>93.87</v>
      </c>
      <c r="AN57" s="259">
        <v>194.81</v>
      </c>
      <c r="AO57" s="260">
        <v>31.33</v>
      </c>
      <c r="AP57" s="261">
        <v>0.16082336635696318</v>
      </c>
      <c r="AQ57" s="262">
        <v>0.6197080468050099</v>
      </c>
      <c r="AR57" s="267">
        <v>91.72</v>
      </c>
      <c r="AS57" s="268">
        <v>66.38</v>
      </c>
      <c r="AT57" s="268">
        <v>193.63</v>
      </c>
      <c r="AU57" s="268">
        <v>25.34</v>
      </c>
      <c r="AV57" s="269">
        <v>0.13086815059649848</v>
      </c>
      <c r="AW57" s="251">
        <v>0.4382254196965649</v>
      </c>
      <c r="AX57" s="248">
        <v>92.45</v>
      </c>
      <c r="AY57" s="255">
        <v>64.47</v>
      </c>
      <c r="AZ57" s="254">
        <v>238.84</v>
      </c>
      <c r="BA57" s="254">
        <v>27.98</v>
      </c>
      <c r="BB57" s="254">
        <v>0.11714955618824317</v>
      </c>
      <c r="BC57" s="253">
        <v>0.4256160410942685</v>
      </c>
      <c r="BD57" s="271">
        <f t="shared" si="19"/>
        <v>0.5176635617811896</v>
      </c>
      <c r="BE57" s="125"/>
    </row>
    <row r="60" ht="12.75">
      <c r="A60" s="177"/>
    </row>
  </sheetData>
  <sheetProtection/>
  <mergeCells count="16">
    <mergeCell ref="N2:S2"/>
    <mergeCell ref="AF2:AK2"/>
    <mergeCell ref="AL2:AQ2"/>
    <mergeCell ref="AR2:AW2"/>
    <mergeCell ref="Z2:AE2"/>
    <mergeCell ref="L2:M2"/>
    <mergeCell ref="AX2:BC2"/>
    <mergeCell ref="BD2:BD4"/>
    <mergeCell ref="A2:A4"/>
    <mergeCell ref="F2:G2"/>
    <mergeCell ref="H2:I2"/>
    <mergeCell ref="J2:K2"/>
    <mergeCell ref="B2:B4"/>
    <mergeCell ref="C2:C4"/>
    <mergeCell ref="D2:D4"/>
    <mergeCell ref="T2:Y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M55"/>
  <sheetViews>
    <sheetView zoomScalePageLayoutView="0" workbookViewId="0" topLeftCell="A1">
      <pane xSplit="1" topLeftCell="AB1" activePane="topRight" state="frozen"/>
      <selection pane="topLeft" activeCell="A1" sqref="A1"/>
      <selection pane="topRight" activeCell="AK10" sqref="AK10"/>
    </sheetView>
  </sheetViews>
  <sheetFormatPr defaultColWidth="9.140625" defaultRowHeight="12.75"/>
  <cols>
    <col min="1" max="1" width="20.140625" style="0" customWidth="1"/>
    <col min="2" max="5" width="11.00390625" style="0" customWidth="1"/>
    <col min="6" max="9" width="5.7109375" style="0" customWidth="1"/>
    <col min="10" max="10" width="7.421875" style="0" customWidth="1"/>
    <col min="11" max="11" width="7.28125" style="0" customWidth="1"/>
    <col min="17" max="17" width="10.00390625" style="0" bestFit="1" customWidth="1"/>
    <col min="38" max="38" width="11.7109375" style="0" customWidth="1"/>
    <col min="39" max="39" width="11.8515625" style="0" customWidth="1"/>
  </cols>
  <sheetData>
    <row r="1" spans="1:9" ht="13.5" thickBot="1">
      <c r="A1" s="3"/>
      <c r="B1" s="79"/>
      <c r="C1" s="79"/>
      <c r="D1" s="79"/>
      <c r="E1" s="126"/>
      <c r="F1" s="97"/>
      <c r="G1" s="97"/>
      <c r="H1" s="97"/>
      <c r="I1" s="97"/>
    </row>
    <row r="2" spans="1:38" ht="12.75">
      <c r="A2" s="160"/>
      <c r="B2" s="337" t="s">
        <v>147</v>
      </c>
      <c r="C2" s="337" t="s">
        <v>148</v>
      </c>
      <c r="D2" s="337" t="s">
        <v>149</v>
      </c>
      <c r="E2" s="35" t="s">
        <v>152</v>
      </c>
      <c r="F2" s="332" t="s">
        <v>71</v>
      </c>
      <c r="G2" s="342"/>
      <c r="H2" s="332" t="s">
        <v>72</v>
      </c>
      <c r="I2" s="342"/>
      <c r="J2" s="332" t="s">
        <v>73</v>
      </c>
      <c r="K2" s="342"/>
      <c r="L2" s="332" t="s">
        <v>108</v>
      </c>
      <c r="M2" s="342"/>
      <c r="N2" s="332" t="s">
        <v>109</v>
      </c>
      <c r="O2" s="342"/>
      <c r="P2" s="333"/>
      <c r="Q2" s="332" t="s">
        <v>118</v>
      </c>
      <c r="R2" s="342"/>
      <c r="S2" s="333"/>
      <c r="T2" s="332" t="s">
        <v>119</v>
      </c>
      <c r="U2" s="342"/>
      <c r="V2" s="333"/>
      <c r="W2" s="332" t="s">
        <v>50</v>
      </c>
      <c r="X2" s="342"/>
      <c r="Y2" s="333"/>
      <c r="Z2" s="332" t="s">
        <v>35</v>
      </c>
      <c r="AA2" s="342"/>
      <c r="AB2" s="333"/>
      <c r="AC2" s="332" t="s">
        <v>36</v>
      </c>
      <c r="AD2" s="342"/>
      <c r="AE2" s="333"/>
      <c r="AF2" s="332" t="s">
        <v>37</v>
      </c>
      <c r="AG2" s="342"/>
      <c r="AH2" s="333"/>
      <c r="AI2" s="332" t="s">
        <v>70</v>
      </c>
      <c r="AJ2" s="342"/>
      <c r="AK2" s="333"/>
      <c r="AL2" s="339" t="s">
        <v>138</v>
      </c>
    </row>
    <row r="3" spans="1:38" ht="12.75">
      <c r="A3" s="161" t="s">
        <v>0</v>
      </c>
      <c r="B3" s="337"/>
      <c r="C3" s="337"/>
      <c r="D3" s="337"/>
      <c r="E3" s="40" t="s">
        <v>52</v>
      </c>
      <c r="F3" s="43" t="s">
        <v>29</v>
      </c>
      <c r="G3" s="42" t="s">
        <v>31</v>
      </c>
      <c r="H3" s="43" t="s">
        <v>29</v>
      </c>
      <c r="I3" s="42" t="s">
        <v>31</v>
      </c>
      <c r="J3" s="43" t="s">
        <v>29</v>
      </c>
      <c r="K3" s="42" t="s">
        <v>31</v>
      </c>
      <c r="L3" s="43" t="s">
        <v>29</v>
      </c>
      <c r="M3" s="42" t="s">
        <v>31</v>
      </c>
      <c r="N3" s="43" t="s">
        <v>29</v>
      </c>
      <c r="O3" s="42" t="s">
        <v>31</v>
      </c>
      <c r="P3" s="44" t="s">
        <v>53</v>
      </c>
      <c r="Q3" s="43" t="s">
        <v>29</v>
      </c>
      <c r="R3" s="42" t="s">
        <v>31</v>
      </c>
      <c r="S3" s="44" t="s">
        <v>53</v>
      </c>
      <c r="T3" s="43" t="s">
        <v>29</v>
      </c>
      <c r="U3" s="42" t="s">
        <v>31</v>
      </c>
      <c r="V3" s="44" t="s">
        <v>53</v>
      </c>
      <c r="W3" s="43" t="s">
        <v>29</v>
      </c>
      <c r="X3" s="42" t="s">
        <v>31</v>
      </c>
      <c r="Y3" s="44" t="s">
        <v>53</v>
      </c>
      <c r="Z3" s="43" t="s">
        <v>29</v>
      </c>
      <c r="AA3" s="42" t="s">
        <v>31</v>
      </c>
      <c r="AB3" s="44" t="s">
        <v>53</v>
      </c>
      <c r="AC3" s="43" t="s">
        <v>29</v>
      </c>
      <c r="AD3" s="42" t="s">
        <v>31</v>
      </c>
      <c r="AE3" s="44" t="s">
        <v>53</v>
      </c>
      <c r="AF3" s="43" t="s">
        <v>29</v>
      </c>
      <c r="AG3" s="42" t="s">
        <v>31</v>
      </c>
      <c r="AH3" s="44" t="s">
        <v>53</v>
      </c>
      <c r="AI3" s="43" t="s">
        <v>29</v>
      </c>
      <c r="AJ3" s="42" t="s">
        <v>31</v>
      </c>
      <c r="AK3" s="44" t="s">
        <v>53</v>
      </c>
      <c r="AL3" s="340"/>
    </row>
    <row r="4" spans="1:38" ht="13.5" thickBot="1">
      <c r="A4" s="162"/>
      <c r="B4" s="337"/>
      <c r="C4" s="337"/>
      <c r="D4" s="337"/>
      <c r="E4" s="48" t="s">
        <v>56</v>
      </c>
      <c r="F4" s="43" t="s">
        <v>57</v>
      </c>
      <c r="G4" s="49" t="s">
        <v>56</v>
      </c>
      <c r="H4" s="43" t="s">
        <v>57</v>
      </c>
      <c r="I4" s="49" t="s">
        <v>56</v>
      </c>
      <c r="J4" s="43" t="s">
        <v>57</v>
      </c>
      <c r="K4" s="49" t="s">
        <v>56</v>
      </c>
      <c r="L4" s="43" t="s">
        <v>57</v>
      </c>
      <c r="M4" s="49" t="s">
        <v>56</v>
      </c>
      <c r="N4" s="43" t="s">
        <v>57</v>
      </c>
      <c r="O4" s="49" t="s">
        <v>56</v>
      </c>
      <c r="P4" s="44" t="s">
        <v>58</v>
      </c>
      <c r="Q4" s="43" t="s">
        <v>57</v>
      </c>
      <c r="R4" s="49" t="s">
        <v>56</v>
      </c>
      <c r="S4" s="44" t="s">
        <v>58</v>
      </c>
      <c r="T4" s="43" t="s">
        <v>57</v>
      </c>
      <c r="U4" s="49" t="s">
        <v>56</v>
      </c>
      <c r="V4" s="44" t="s">
        <v>58</v>
      </c>
      <c r="W4" s="43" t="s">
        <v>57</v>
      </c>
      <c r="X4" s="114" t="s">
        <v>56</v>
      </c>
      <c r="Y4" s="44" t="s">
        <v>58</v>
      </c>
      <c r="Z4" s="43" t="s">
        <v>57</v>
      </c>
      <c r="AA4" s="114" t="s">
        <v>56</v>
      </c>
      <c r="AB4" s="44" t="s">
        <v>58</v>
      </c>
      <c r="AC4" s="43" t="s">
        <v>57</v>
      </c>
      <c r="AD4" s="114" t="s">
        <v>56</v>
      </c>
      <c r="AE4" s="44" t="s">
        <v>58</v>
      </c>
      <c r="AF4" s="43" t="s">
        <v>57</v>
      </c>
      <c r="AG4" s="114" t="s">
        <v>56</v>
      </c>
      <c r="AH4" s="44" t="s">
        <v>58</v>
      </c>
      <c r="AI4" s="43" t="s">
        <v>57</v>
      </c>
      <c r="AJ4" s="114" t="s">
        <v>56</v>
      </c>
      <c r="AK4" s="44" t="s">
        <v>58</v>
      </c>
      <c r="AL4" s="341"/>
    </row>
    <row r="5" spans="1:38" ht="13.5" thickBot="1">
      <c r="A5" s="98" t="s">
        <v>110</v>
      </c>
      <c r="B5" s="66" t="s">
        <v>74</v>
      </c>
      <c r="C5" s="138" t="s">
        <v>96</v>
      </c>
      <c r="D5" s="138" t="s">
        <v>95</v>
      </c>
      <c r="E5" s="81" t="s">
        <v>75</v>
      </c>
      <c r="F5" s="99" t="s">
        <v>100</v>
      </c>
      <c r="G5" s="100" t="s">
        <v>101</v>
      </c>
      <c r="H5" s="101" t="s">
        <v>102</v>
      </c>
      <c r="I5" s="100" t="s">
        <v>103</v>
      </c>
      <c r="J5" s="94" t="s">
        <v>104</v>
      </c>
      <c r="K5" s="102" t="s">
        <v>105</v>
      </c>
      <c r="L5" s="94" t="s">
        <v>111</v>
      </c>
      <c r="M5" s="102" t="s">
        <v>112</v>
      </c>
      <c r="N5" s="94" t="s">
        <v>113</v>
      </c>
      <c r="O5" s="102" t="s">
        <v>114</v>
      </c>
      <c r="P5" s="113" t="s">
        <v>133</v>
      </c>
      <c r="Q5" s="94" t="s">
        <v>116</v>
      </c>
      <c r="R5" s="102" t="s">
        <v>117</v>
      </c>
      <c r="S5" s="113" t="s">
        <v>134</v>
      </c>
      <c r="T5" s="94" t="s">
        <v>120</v>
      </c>
      <c r="U5" s="102" t="s">
        <v>121</v>
      </c>
      <c r="V5" s="113" t="s">
        <v>135</v>
      </c>
      <c r="W5" s="115" t="s">
        <v>122</v>
      </c>
      <c r="X5" s="116" t="s">
        <v>123</v>
      </c>
      <c r="Y5" s="117" t="s">
        <v>137</v>
      </c>
      <c r="Z5" s="115" t="s">
        <v>140</v>
      </c>
      <c r="AA5" s="116" t="s">
        <v>141</v>
      </c>
      <c r="AB5" s="117" t="s">
        <v>142</v>
      </c>
      <c r="AC5" s="41" t="s">
        <v>156</v>
      </c>
      <c r="AD5" s="41" t="s">
        <v>155</v>
      </c>
      <c r="AE5" s="41" t="s">
        <v>154</v>
      </c>
      <c r="AF5" s="41" t="s">
        <v>159</v>
      </c>
      <c r="AG5" s="41" t="s">
        <v>158</v>
      </c>
      <c r="AH5" s="41" t="s">
        <v>157</v>
      </c>
      <c r="AI5" s="41" t="s">
        <v>162</v>
      </c>
      <c r="AJ5" s="41" t="s">
        <v>161</v>
      </c>
      <c r="AK5" s="41" t="s">
        <v>160</v>
      </c>
      <c r="AL5" t="s">
        <v>139</v>
      </c>
    </row>
    <row r="6" spans="1:39" ht="12.75">
      <c r="A6" s="69" t="s">
        <v>13</v>
      </c>
      <c r="B6" s="163">
        <v>3362.79</v>
      </c>
      <c r="C6" s="164">
        <v>1111.1</v>
      </c>
      <c r="D6" s="164">
        <f aca="true" t="shared" si="0" ref="D6:D51">B6+C6</f>
        <v>4473.889999999999</v>
      </c>
      <c r="E6" s="81">
        <f aca="true" t="shared" si="1" ref="E6:E35">D6*0.0373</f>
        <v>166.876097</v>
      </c>
      <c r="F6" s="157">
        <v>845.52</v>
      </c>
      <c r="G6" s="148">
        <v>46.7</v>
      </c>
      <c r="H6" s="157">
        <v>638.15</v>
      </c>
      <c r="I6" s="148">
        <v>37.07</v>
      </c>
      <c r="J6" s="157">
        <v>694.03</v>
      </c>
      <c r="K6" s="148">
        <v>30.71</v>
      </c>
      <c r="L6" s="157">
        <v>741.52</v>
      </c>
      <c r="M6" s="148">
        <v>41.21</v>
      </c>
      <c r="N6" s="157">
        <v>826.53</v>
      </c>
      <c r="O6" s="148">
        <v>124.93</v>
      </c>
      <c r="P6" s="118">
        <f aca="true" t="shared" si="2" ref="P6:P13">O6/$E6*100</f>
        <v>74.8639273364597</v>
      </c>
      <c r="Q6" s="147">
        <v>772.4</v>
      </c>
      <c r="R6" s="148">
        <v>155.16</v>
      </c>
      <c r="S6" s="118">
        <f aca="true" t="shared" si="3" ref="S6:S13">R6/$E6*100</f>
        <v>92.9791640560721</v>
      </c>
      <c r="T6" s="147">
        <v>706.0000000000001</v>
      </c>
      <c r="U6" s="148">
        <v>186.95</v>
      </c>
      <c r="V6" s="118">
        <f aca="true" t="shared" si="4" ref="V6:V13">U6/$E6*100</f>
        <v>112.0292260910201</v>
      </c>
      <c r="W6" s="123">
        <v>777.5000000000001</v>
      </c>
      <c r="X6" s="105">
        <v>112.13</v>
      </c>
      <c r="Y6" s="127">
        <f>X6/(B6*0.0373)*100</f>
        <v>89.39500295406914</v>
      </c>
      <c r="Z6" s="123">
        <v>692.22</v>
      </c>
      <c r="AA6" s="105">
        <v>127.64</v>
      </c>
      <c r="AB6" s="127">
        <f>AA6/($B6*0.0373)*100</f>
        <v>101.76026199105847</v>
      </c>
      <c r="AC6" s="176">
        <v>677.8666666666668</v>
      </c>
      <c r="AD6" s="176">
        <v>176.88</v>
      </c>
      <c r="AE6" s="127">
        <f>AD6/($B6*0.0373)*100</f>
        <v>141.0165711452399</v>
      </c>
      <c r="AF6" s="176">
        <v>830</v>
      </c>
      <c r="AG6" s="176">
        <v>155.61</v>
      </c>
      <c r="AH6" s="127">
        <f>AG6/($B6*0.0373)*100</f>
        <v>124.05918496105149</v>
      </c>
      <c r="AI6" s="176">
        <v>436.53333333333336</v>
      </c>
      <c r="AJ6" s="176">
        <v>80.96</v>
      </c>
      <c r="AK6" s="127">
        <f>AJ6/($B6*0.0373)*100</f>
        <v>64.5448982356322</v>
      </c>
      <c r="AL6" s="131">
        <f>AVERAGE(P6,S6,V6,Y6,AB6,AE6,AH6,AK6)</f>
        <v>100.0810295963254</v>
      </c>
      <c r="AM6" s="125"/>
    </row>
    <row r="7" spans="1:39" ht="12.75">
      <c r="A7" s="61" t="s">
        <v>62</v>
      </c>
      <c r="B7" s="165">
        <v>3016.2</v>
      </c>
      <c r="C7" s="166">
        <v>232.9</v>
      </c>
      <c r="D7" s="166">
        <f t="shared" si="0"/>
        <v>3249.1</v>
      </c>
      <c r="E7" s="81">
        <f t="shared" si="1"/>
        <v>121.19143</v>
      </c>
      <c r="F7" s="152">
        <v>428.69</v>
      </c>
      <c r="G7" s="144">
        <v>25.9</v>
      </c>
      <c r="H7" s="152">
        <v>316.41</v>
      </c>
      <c r="I7" s="144">
        <v>18.91</v>
      </c>
      <c r="J7" s="152">
        <v>255.21</v>
      </c>
      <c r="K7" s="144">
        <v>18.51</v>
      </c>
      <c r="L7" s="152">
        <v>369.95</v>
      </c>
      <c r="M7" s="144">
        <v>21.3</v>
      </c>
      <c r="N7" s="152">
        <v>449.93</v>
      </c>
      <c r="O7" s="144">
        <v>80.17</v>
      </c>
      <c r="P7" s="119">
        <f t="shared" si="2"/>
        <v>66.15154223363814</v>
      </c>
      <c r="Q7" s="143">
        <v>462.40000000000003</v>
      </c>
      <c r="R7" s="144">
        <v>101.8</v>
      </c>
      <c r="S7" s="119">
        <f t="shared" si="3"/>
        <v>83.99933889714809</v>
      </c>
      <c r="T7" s="143">
        <v>423.06666666666666</v>
      </c>
      <c r="U7" s="144">
        <v>129.3</v>
      </c>
      <c r="V7" s="119">
        <f t="shared" si="4"/>
        <v>106.69071237132859</v>
      </c>
      <c r="W7" s="96">
        <v>451.7000000000001</v>
      </c>
      <c r="X7" s="7">
        <v>101.11</v>
      </c>
      <c r="Y7" s="128">
        <f aca="true" t="shared" si="5" ref="Y7:Y51">X7/(B7*0.0373)*100</f>
        <v>89.87215239671814</v>
      </c>
      <c r="Z7" s="143">
        <v>448.08</v>
      </c>
      <c r="AA7" s="144">
        <v>156.29</v>
      </c>
      <c r="AB7" s="128">
        <f aca="true" t="shared" si="6" ref="AB7:AB51">AA7/(B7*0.0373)*100</f>
        <v>138.91918403800886</v>
      </c>
      <c r="AC7" s="128">
        <v>477.73333333333335</v>
      </c>
      <c r="AD7" s="128">
        <v>124.42</v>
      </c>
      <c r="AE7" s="128">
        <f aca="true" t="shared" si="7" ref="AE7:AE51">AD7/($B7*0.0373)*100</f>
        <v>110.59136782909378</v>
      </c>
      <c r="AF7" s="128">
        <v>504.93333333333334</v>
      </c>
      <c r="AG7" s="128">
        <v>104.59</v>
      </c>
      <c r="AH7" s="128">
        <f aca="true" t="shared" si="8" ref="AH7:AH51">AG7/($B7*0.0373)*100</f>
        <v>92.96536860026457</v>
      </c>
      <c r="AI7" s="128">
        <v>367.73333333333335</v>
      </c>
      <c r="AJ7" s="128">
        <v>38.77</v>
      </c>
      <c r="AK7" s="128">
        <f aca="true" t="shared" si="9" ref="AK7:AK51">AJ7/($B7*0.0373)*100</f>
        <v>34.46091730215372</v>
      </c>
      <c r="AL7" s="131">
        <f aca="true" t="shared" si="10" ref="AL7:AL51">AVERAGE(P7,S7,V7,Y7,AB7,AE7,AH7,AK7)</f>
        <v>90.45632295854423</v>
      </c>
      <c r="AM7" s="125"/>
    </row>
    <row r="8" spans="1:39" ht="12.75">
      <c r="A8" s="69" t="s">
        <v>8</v>
      </c>
      <c r="B8" s="163">
        <v>4427.8</v>
      </c>
      <c r="C8" s="164">
        <v>165.3</v>
      </c>
      <c r="D8" s="164">
        <f t="shared" si="0"/>
        <v>4593.1</v>
      </c>
      <c r="E8" s="81">
        <f t="shared" si="1"/>
        <v>171.32263</v>
      </c>
      <c r="F8" s="152">
        <v>566.73</v>
      </c>
      <c r="G8" s="144">
        <v>28.78</v>
      </c>
      <c r="H8" s="152">
        <v>430.98</v>
      </c>
      <c r="I8" s="144">
        <v>23.42</v>
      </c>
      <c r="J8" s="152">
        <v>416.59</v>
      </c>
      <c r="K8" s="144">
        <v>22.52</v>
      </c>
      <c r="L8" s="152">
        <v>452.7</v>
      </c>
      <c r="M8" s="144">
        <v>23.7</v>
      </c>
      <c r="N8" s="152">
        <v>545.99</v>
      </c>
      <c r="O8" s="144">
        <v>95.76</v>
      </c>
      <c r="P8" s="119">
        <f t="shared" si="2"/>
        <v>55.89454236139149</v>
      </c>
      <c r="Q8" s="143">
        <v>686.9333333333334</v>
      </c>
      <c r="R8" s="144">
        <v>134.54</v>
      </c>
      <c r="S8" s="119">
        <f t="shared" si="3"/>
        <v>78.53019767441113</v>
      </c>
      <c r="T8" s="143">
        <v>652.9333333333334</v>
      </c>
      <c r="U8" s="144">
        <v>167.34</v>
      </c>
      <c r="V8" s="119">
        <f t="shared" si="4"/>
        <v>97.67536256010078</v>
      </c>
      <c r="W8" s="96">
        <v>642.7666666666667</v>
      </c>
      <c r="X8" s="7">
        <v>127.45</v>
      </c>
      <c r="Y8" s="128">
        <f t="shared" si="5"/>
        <v>77.16902480755576</v>
      </c>
      <c r="Z8" s="143">
        <v>555.97</v>
      </c>
      <c r="AA8" s="144">
        <v>193.36</v>
      </c>
      <c r="AB8" s="128">
        <f t="shared" si="6"/>
        <v>117.07652127727724</v>
      </c>
      <c r="AC8" s="128">
        <v>676.2666666666667</v>
      </c>
      <c r="AD8" s="128">
        <v>161.98</v>
      </c>
      <c r="AE8" s="128">
        <f t="shared" si="7"/>
        <v>98.07641144235293</v>
      </c>
      <c r="AF8" s="128">
        <v>749.8666666666667</v>
      </c>
      <c r="AG8" s="128">
        <v>140.1</v>
      </c>
      <c r="AH8" s="128">
        <f t="shared" si="8"/>
        <v>84.82840624196596</v>
      </c>
      <c r="AI8" s="128">
        <v>487.4666666666667</v>
      </c>
      <c r="AJ8" s="128">
        <v>48.54</v>
      </c>
      <c r="AK8" s="128">
        <f t="shared" si="9"/>
        <v>29.39022725899377</v>
      </c>
      <c r="AL8" s="131">
        <f t="shared" si="10"/>
        <v>79.83008670300612</v>
      </c>
      <c r="AM8" s="125"/>
    </row>
    <row r="9" spans="1:39" ht="12.75">
      <c r="A9" s="61" t="s">
        <v>22</v>
      </c>
      <c r="B9" s="165">
        <v>5308.3</v>
      </c>
      <c r="C9" s="166">
        <v>889.4</v>
      </c>
      <c r="D9" s="166">
        <f t="shared" si="0"/>
        <v>6197.7</v>
      </c>
      <c r="E9" s="81">
        <f t="shared" si="1"/>
        <v>231.17421</v>
      </c>
      <c r="F9" s="152">
        <v>593.86</v>
      </c>
      <c r="G9" s="144">
        <v>27.42</v>
      </c>
      <c r="H9" s="152">
        <v>419.57</v>
      </c>
      <c r="I9" s="144">
        <v>22.68</v>
      </c>
      <c r="J9" s="152">
        <v>419.58</v>
      </c>
      <c r="K9" s="144">
        <v>21.58</v>
      </c>
      <c r="L9" s="152">
        <v>521.14</v>
      </c>
      <c r="M9" s="144">
        <v>25.69</v>
      </c>
      <c r="N9" s="152">
        <v>556.79</v>
      </c>
      <c r="O9" s="144">
        <v>127.03</v>
      </c>
      <c r="P9" s="119">
        <f t="shared" si="2"/>
        <v>54.949901202214555</v>
      </c>
      <c r="Q9" s="143">
        <v>520.6666666666666</v>
      </c>
      <c r="R9" s="144">
        <v>165.74</v>
      </c>
      <c r="S9" s="119">
        <f t="shared" si="3"/>
        <v>71.6948486598051</v>
      </c>
      <c r="T9" s="143">
        <v>479.4666666666667</v>
      </c>
      <c r="U9" s="144">
        <v>211.26</v>
      </c>
      <c r="V9" s="119">
        <f t="shared" si="4"/>
        <v>91.38562645028613</v>
      </c>
      <c r="W9" s="96">
        <v>506.80000000000007</v>
      </c>
      <c r="X9" s="7">
        <v>168.87</v>
      </c>
      <c r="Y9" s="128">
        <f t="shared" si="5"/>
        <v>85.28805539445814</v>
      </c>
      <c r="Z9" s="143">
        <v>516.09</v>
      </c>
      <c r="AA9" s="144">
        <v>257.33</v>
      </c>
      <c r="AB9" s="128">
        <f t="shared" si="6"/>
        <v>129.9649155839161</v>
      </c>
      <c r="AC9" s="128">
        <v>494.4</v>
      </c>
      <c r="AD9" s="128">
        <v>201.18</v>
      </c>
      <c r="AE9" s="128">
        <f t="shared" si="7"/>
        <v>101.6062710028844</v>
      </c>
      <c r="AF9" s="128">
        <v>547.7333333333333</v>
      </c>
      <c r="AG9" s="128">
        <v>167.83</v>
      </c>
      <c r="AH9" s="128">
        <f t="shared" si="8"/>
        <v>84.76280178155925</v>
      </c>
      <c r="AI9" s="128">
        <v>414.2666666666667</v>
      </c>
      <c r="AJ9" s="128">
        <v>56.8</v>
      </c>
      <c r="AK9" s="128">
        <f t="shared" si="9"/>
        <v>28.686928089093517</v>
      </c>
      <c r="AL9" s="131">
        <f t="shared" si="10"/>
        <v>81.04241852052714</v>
      </c>
      <c r="AM9" s="125"/>
    </row>
    <row r="10" spans="1:39" ht="12.75">
      <c r="A10" s="69" t="s">
        <v>67</v>
      </c>
      <c r="B10" s="165">
        <v>1987.6</v>
      </c>
      <c r="C10" s="164">
        <v>235.2</v>
      </c>
      <c r="D10" s="164">
        <f t="shared" si="0"/>
        <v>2222.7999999999997</v>
      </c>
      <c r="E10" s="81">
        <f t="shared" si="1"/>
        <v>82.91044</v>
      </c>
      <c r="F10" s="143">
        <v>303.12</v>
      </c>
      <c r="G10" s="144">
        <v>12.77</v>
      </c>
      <c r="H10" s="143">
        <v>246.02</v>
      </c>
      <c r="I10" s="144">
        <v>10.66</v>
      </c>
      <c r="J10" s="143">
        <v>221.42</v>
      </c>
      <c r="K10" s="144">
        <v>9.55</v>
      </c>
      <c r="L10" s="143">
        <v>275.24</v>
      </c>
      <c r="M10" s="144">
        <v>11.42</v>
      </c>
      <c r="N10" s="143">
        <v>258.63</v>
      </c>
      <c r="O10" s="144">
        <v>39.87</v>
      </c>
      <c r="P10" s="119">
        <f t="shared" si="2"/>
        <v>48.088033304370356</v>
      </c>
      <c r="Q10" s="143">
        <v>247.60000000000002</v>
      </c>
      <c r="R10" s="144">
        <v>48.62</v>
      </c>
      <c r="S10" s="119">
        <f t="shared" si="3"/>
        <v>58.64158964781757</v>
      </c>
      <c r="T10" s="143">
        <v>258.9333333333334</v>
      </c>
      <c r="U10" s="144">
        <v>64.61</v>
      </c>
      <c r="V10" s="119">
        <f t="shared" si="4"/>
        <v>77.92746004001427</v>
      </c>
      <c r="W10" s="96">
        <v>272.73333333333335</v>
      </c>
      <c r="X10" s="7">
        <v>38.91</v>
      </c>
      <c r="Y10" s="128">
        <f t="shared" si="5"/>
        <v>52.48357510937788</v>
      </c>
      <c r="Z10" s="96">
        <v>235.04</v>
      </c>
      <c r="AA10" s="7">
        <v>56.83</v>
      </c>
      <c r="AB10" s="128">
        <f t="shared" si="6"/>
        <v>76.65488495157915</v>
      </c>
      <c r="AC10" s="128">
        <v>238.13333333333333</v>
      </c>
      <c r="AD10" s="128">
        <v>65.8</v>
      </c>
      <c r="AE10" s="128">
        <f t="shared" si="7"/>
        <v>88.7540283268328</v>
      </c>
      <c r="AF10" s="128">
        <v>247.60000000000002</v>
      </c>
      <c r="AG10" s="128">
        <v>54.23</v>
      </c>
      <c r="AH10" s="128">
        <f t="shared" si="8"/>
        <v>73.14788687179548</v>
      </c>
      <c r="AI10" s="128">
        <v>245.06666666666666</v>
      </c>
      <c r="AJ10" s="128">
        <v>24.15</v>
      </c>
      <c r="AK10" s="128">
        <f t="shared" si="9"/>
        <v>32.57461677952906</v>
      </c>
      <c r="AL10" s="131">
        <f t="shared" si="10"/>
        <v>63.53400937891457</v>
      </c>
      <c r="AM10" s="125"/>
    </row>
    <row r="11" spans="1:39" ht="12.75">
      <c r="A11" s="103" t="s">
        <v>65</v>
      </c>
      <c r="B11" s="163">
        <v>2892.5</v>
      </c>
      <c r="C11" s="164">
        <v>327.1</v>
      </c>
      <c r="D11" s="164">
        <f t="shared" si="0"/>
        <v>3219.6</v>
      </c>
      <c r="E11" s="81">
        <f t="shared" si="1"/>
        <v>120.09107999999999</v>
      </c>
      <c r="F11" s="155">
        <v>359.06</v>
      </c>
      <c r="G11" s="146">
        <v>35.45</v>
      </c>
      <c r="H11" s="155">
        <v>209.25</v>
      </c>
      <c r="I11" s="146">
        <v>23.49</v>
      </c>
      <c r="J11" s="155">
        <v>343.43</v>
      </c>
      <c r="K11" s="146">
        <v>25.47</v>
      </c>
      <c r="L11" s="155">
        <v>214.08</v>
      </c>
      <c r="M11" s="146">
        <v>32.75</v>
      </c>
      <c r="N11" s="155">
        <v>315.24</v>
      </c>
      <c r="O11" s="146">
        <v>69.01</v>
      </c>
      <c r="P11" s="120">
        <f t="shared" si="2"/>
        <v>57.464717612665325</v>
      </c>
      <c r="Q11" s="145">
        <v>332</v>
      </c>
      <c r="R11" s="146">
        <v>80.73</v>
      </c>
      <c r="S11" s="120">
        <f t="shared" si="3"/>
        <v>67.2239770014559</v>
      </c>
      <c r="T11" s="145">
        <v>321.73333333333335</v>
      </c>
      <c r="U11" s="146">
        <v>102.13</v>
      </c>
      <c r="V11" s="120">
        <f t="shared" si="4"/>
        <v>85.04378510044211</v>
      </c>
      <c r="W11" s="122">
        <v>329.7666666666667</v>
      </c>
      <c r="X11" s="8">
        <v>76.68</v>
      </c>
      <c r="Y11" s="129">
        <f t="shared" si="5"/>
        <v>71.07222385711407</v>
      </c>
      <c r="Z11" s="122">
        <v>267.71</v>
      </c>
      <c r="AA11" s="8">
        <v>91.33</v>
      </c>
      <c r="AB11" s="129">
        <f t="shared" si="6"/>
        <v>84.65083730921006</v>
      </c>
      <c r="AC11" s="129">
        <v>336.6666666666667</v>
      </c>
      <c r="AD11" s="129">
        <v>99.58</v>
      </c>
      <c r="AE11" s="129">
        <f t="shared" si="7"/>
        <v>92.29749676175558</v>
      </c>
      <c r="AF11" s="129">
        <v>346.26666666666665</v>
      </c>
      <c r="AG11" s="129">
        <v>89.83</v>
      </c>
      <c r="AH11" s="129">
        <f t="shared" si="8"/>
        <v>83.26053559056541</v>
      </c>
      <c r="AI11" s="129">
        <v>266</v>
      </c>
      <c r="AJ11" s="129">
        <v>38.81</v>
      </c>
      <c r="AK11" s="129">
        <f t="shared" si="9"/>
        <v>35.97173980039902</v>
      </c>
      <c r="AL11" s="131">
        <f t="shared" si="10"/>
        <v>72.12316412920094</v>
      </c>
      <c r="AM11" s="125"/>
    </row>
    <row r="12" spans="1:39" ht="12.75">
      <c r="A12" s="72" t="s">
        <v>66</v>
      </c>
      <c r="B12" s="167">
        <v>3155</v>
      </c>
      <c r="C12" s="168">
        <v>41</v>
      </c>
      <c r="D12" s="168">
        <f t="shared" si="0"/>
        <v>3196</v>
      </c>
      <c r="E12" s="81">
        <f t="shared" si="1"/>
        <v>119.2108</v>
      </c>
      <c r="F12" s="158">
        <v>199.36</v>
      </c>
      <c r="G12" s="150">
        <v>26.74</v>
      </c>
      <c r="H12" s="158">
        <v>113.38</v>
      </c>
      <c r="I12" s="150">
        <v>17.19</v>
      </c>
      <c r="J12" s="158">
        <v>128.85</v>
      </c>
      <c r="K12" s="150">
        <v>18.54</v>
      </c>
      <c r="L12" s="158">
        <v>59.25</v>
      </c>
      <c r="M12" s="150">
        <v>9.62</v>
      </c>
      <c r="N12" s="158">
        <v>197.92</v>
      </c>
      <c r="O12" s="150">
        <v>61.04</v>
      </c>
      <c r="P12" s="121">
        <f t="shared" si="2"/>
        <v>51.20341445573723</v>
      </c>
      <c r="Q12" s="149">
        <v>167.73333333333335</v>
      </c>
      <c r="R12" s="150">
        <v>62.1</v>
      </c>
      <c r="S12" s="121">
        <f t="shared" si="3"/>
        <v>52.09259563730802</v>
      </c>
      <c r="T12" s="149">
        <v>168.4</v>
      </c>
      <c r="U12" s="150">
        <v>78.56</v>
      </c>
      <c r="V12" s="121">
        <f t="shared" si="4"/>
        <v>65.90006945679418</v>
      </c>
      <c r="W12" s="124">
        <v>260.06666666666666</v>
      </c>
      <c r="X12" s="1">
        <v>95.48</v>
      </c>
      <c r="Y12" s="130">
        <f t="shared" si="5"/>
        <v>81.13424794891296</v>
      </c>
      <c r="Z12" s="124">
        <v>178.18</v>
      </c>
      <c r="AA12" s="1">
        <v>78.1</v>
      </c>
      <c r="AB12" s="130">
        <f t="shared" si="6"/>
        <v>66.36557147894953</v>
      </c>
      <c r="AC12" s="130">
        <v>196.8</v>
      </c>
      <c r="AD12" s="130">
        <v>89.71</v>
      </c>
      <c r="AE12" s="130">
        <f t="shared" si="7"/>
        <v>76.23118332108275</v>
      </c>
      <c r="AF12" s="130">
        <v>169.60000000000002</v>
      </c>
      <c r="AG12" s="130">
        <v>88.46</v>
      </c>
      <c r="AH12" s="130">
        <f t="shared" si="8"/>
        <v>75.16899427692543</v>
      </c>
      <c r="AI12" s="130">
        <v>184.8</v>
      </c>
      <c r="AJ12" s="130">
        <v>37.53</v>
      </c>
      <c r="AK12" s="130">
        <f t="shared" si="9"/>
        <v>31.891163861779464</v>
      </c>
      <c r="AL12" s="131">
        <f t="shared" si="10"/>
        <v>62.49840505468621</v>
      </c>
      <c r="AM12" s="125"/>
    </row>
    <row r="13" spans="1:39" ht="12.75">
      <c r="A13" s="69" t="s">
        <v>69</v>
      </c>
      <c r="B13" s="169">
        <v>4871.7</v>
      </c>
      <c r="C13" s="170">
        <v>0</v>
      </c>
      <c r="D13" s="170">
        <f t="shared" si="0"/>
        <v>4871.7</v>
      </c>
      <c r="E13" s="81">
        <f t="shared" si="1"/>
        <v>181.71441</v>
      </c>
      <c r="F13" s="152">
        <v>530.27</v>
      </c>
      <c r="G13" s="144">
        <v>42.42</v>
      </c>
      <c r="H13" s="152">
        <v>329.6</v>
      </c>
      <c r="I13" s="144">
        <v>26.3</v>
      </c>
      <c r="J13" s="152">
        <v>389.42</v>
      </c>
      <c r="K13" s="144">
        <v>33.53</v>
      </c>
      <c r="L13" s="152">
        <v>478.1</v>
      </c>
      <c r="M13" s="144">
        <v>45.3</v>
      </c>
      <c r="N13" s="152">
        <v>531.71</v>
      </c>
      <c r="O13" s="144">
        <v>102.7</v>
      </c>
      <c r="P13" s="119">
        <f t="shared" si="2"/>
        <v>56.517256941813265</v>
      </c>
      <c r="Q13" s="143">
        <v>534.8000000000001</v>
      </c>
      <c r="R13" s="144">
        <v>117.94</v>
      </c>
      <c r="S13" s="119">
        <f t="shared" si="3"/>
        <v>64.90404365839781</v>
      </c>
      <c r="T13" s="143">
        <v>478.26666666666665</v>
      </c>
      <c r="U13" s="144">
        <v>164.17</v>
      </c>
      <c r="V13" s="119">
        <f t="shared" si="4"/>
        <v>90.345063993549</v>
      </c>
      <c r="W13" s="96">
        <v>526.9333333333334</v>
      </c>
      <c r="X13" s="7">
        <v>139.8</v>
      </c>
      <c r="Y13" s="128">
        <f t="shared" si="5"/>
        <v>76.93390964425993</v>
      </c>
      <c r="Z13" s="96">
        <v>491.39</v>
      </c>
      <c r="AA13" s="7">
        <v>157.61</v>
      </c>
      <c r="AB13" s="128">
        <f t="shared" si="6"/>
        <v>86.73500356961236</v>
      </c>
      <c r="AC13" s="128">
        <v>519.0666666666667</v>
      </c>
      <c r="AD13" s="128">
        <v>153.55</v>
      </c>
      <c r="AE13" s="128">
        <f t="shared" si="7"/>
        <v>84.50072836821253</v>
      </c>
      <c r="AF13" s="128">
        <v>606.9333333333334</v>
      </c>
      <c r="AG13" s="128">
        <v>116.89</v>
      </c>
      <c r="AH13" s="128">
        <f t="shared" si="8"/>
        <v>64.32621386493234</v>
      </c>
      <c r="AI13" s="128">
        <v>469.33333333333337</v>
      </c>
      <c r="AJ13" s="128">
        <v>52.79</v>
      </c>
      <c r="AK13" s="128">
        <f t="shared" si="9"/>
        <v>29.05108075908785</v>
      </c>
      <c r="AL13" s="131">
        <f t="shared" si="10"/>
        <v>69.16416259998314</v>
      </c>
      <c r="AM13" s="125"/>
    </row>
    <row r="14" spans="1:39" ht="12.75">
      <c r="A14" s="107" t="s">
        <v>128</v>
      </c>
      <c r="B14" s="171">
        <v>3037.8</v>
      </c>
      <c r="C14" s="172">
        <v>216.2</v>
      </c>
      <c r="D14" s="172">
        <f t="shared" si="0"/>
        <v>3254</v>
      </c>
      <c r="E14" s="108">
        <f t="shared" si="1"/>
        <v>121.3742</v>
      </c>
      <c r="F14" s="152"/>
      <c r="G14" s="144"/>
      <c r="H14" s="152"/>
      <c r="I14" s="144"/>
      <c r="J14" s="152"/>
      <c r="K14" s="144"/>
      <c r="L14" s="152"/>
      <c r="M14" s="144"/>
      <c r="N14" s="152"/>
      <c r="O14" s="144"/>
      <c r="P14" s="119"/>
      <c r="Q14" s="143"/>
      <c r="R14" s="144"/>
      <c r="S14" s="119"/>
      <c r="T14" s="143"/>
      <c r="U14" s="144"/>
      <c r="V14" s="119"/>
      <c r="W14" s="96">
        <v>380.29999999999995</v>
      </c>
      <c r="X14" s="7">
        <v>68.02</v>
      </c>
      <c r="Y14" s="128">
        <f t="shared" si="5"/>
        <v>60.030037964895214</v>
      </c>
      <c r="Z14" s="96">
        <v>510.03</v>
      </c>
      <c r="AA14" s="7">
        <v>98.13</v>
      </c>
      <c r="AB14" s="128">
        <f t="shared" si="6"/>
        <v>86.60317003080222</v>
      </c>
      <c r="AC14" s="128">
        <v>469.4666666666667</v>
      </c>
      <c r="AD14" s="128">
        <v>111.88</v>
      </c>
      <c r="AE14" s="128">
        <f t="shared" si="7"/>
        <v>98.73802774937485</v>
      </c>
      <c r="AF14" s="128">
        <v>549.0666666666667</v>
      </c>
      <c r="AG14" s="128">
        <v>103.14</v>
      </c>
      <c r="AH14" s="128">
        <f t="shared" si="8"/>
        <v>91.02467091589669</v>
      </c>
      <c r="AI14" s="128">
        <v>272.40000000000003</v>
      </c>
      <c r="AJ14" s="128">
        <v>40.49</v>
      </c>
      <c r="AK14" s="128">
        <f t="shared" si="9"/>
        <v>35.733846474545835</v>
      </c>
      <c r="AL14" s="131">
        <f t="shared" si="10"/>
        <v>74.42595062710296</v>
      </c>
      <c r="AM14" s="125"/>
    </row>
    <row r="15" spans="1:39" s="175" customFormat="1" ht="12.75">
      <c r="A15" s="107" t="s">
        <v>127</v>
      </c>
      <c r="B15" s="171">
        <v>3255.8</v>
      </c>
      <c r="C15" s="172">
        <v>0</v>
      </c>
      <c r="D15" s="172">
        <f t="shared" si="0"/>
        <v>3255.8</v>
      </c>
      <c r="E15" s="108">
        <f t="shared" si="1"/>
        <v>121.44134000000001</v>
      </c>
      <c r="F15" s="143"/>
      <c r="G15" s="144"/>
      <c r="H15" s="143"/>
      <c r="I15" s="144"/>
      <c r="J15" s="143"/>
      <c r="K15" s="144"/>
      <c r="L15" s="143"/>
      <c r="M15" s="144"/>
      <c r="N15" s="143"/>
      <c r="O15" s="144"/>
      <c r="P15" s="119"/>
      <c r="Q15" s="143"/>
      <c r="R15" s="144"/>
      <c r="S15" s="119"/>
      <c r="T15" s="143"/>
      <c r="U15" s="144"/>
      <c r="V15" s="119"/>
      <c r="W15" s="96">
        <v>241.86666666666667</v>
      </c>
      <c r="X15" s="7">
        <v>112.78</v>
      </c>
      <c r="Y15" s="128">
        <f t="shared" si="5"/>
        <v>92.867881727919</v>
      </c>
      <c r="Z15" s="96">
        <v>346.02</v>
      </c>
      <c r="AA15" s="7">
        <v>128.57</v>
      </c>
      <c r="AB15" s="128">
        <f t="shared" si="6"/>
        <v>105.87004392408713</v>
      </c>
      <c r="AC15" s="128">
        <v>323.2</v>
      </c>
      <c r="AD15" s="128">
        <v>123.52</v>
      </c>
      <c r="AE15" s="128">
        <f t="shared" si="7"/>
        <v>101.71165766122145</v>
      </c>
      <c r="AF15" s="128">
        <v>329.3333333333333</v>
      </c>
      <c r="AG15" s="128">
        <v>106.86</v>
      </c>
      <c r="AH15" s="128">
        <f t="shared" si="8"/>
        <v>87.99310020788637</v>
      </c>
      <c r="AI15" s="128">
        <v>246.26666666666665</v>
      </c>
      <c r="AJ15" s="128">
        <v>41.04</v>
      </c>
      <c r="AK15" s="128">
        <f t="shared" si="9"/>
        <v>33.7940935104965</v>
      </c>
      <c r="AL15" s="131">
        <f t="shared" si="10"/>
        <v>84.44735540632209</v>
      </c>
      <c r="AM15" s="174"/>
    </row>
    <row r="16" spans="1:39" s="175" customFormat="1" ht="12.75">
      <c r="A16" s="107" t="s">
        <v>145</v>
      </c>
      <c r="B16" s="163">
        <v>1617.4</v>
      </c>
      <c r="C16" s="164">
        <v>0</v>
      </c>
      <c r="D16" s="164">
        <f t="shared" si="0"/>
        <v>1617.4</v>
      </c>
      <c r="E16" s="81">
        <f t="shared" si="1"/>
        <v>60.32902</v>
      </c>
      <c r="F16" s="152">
        <v>449.65</v>
      </c>
      <c r="G16" s="144">
        <v>61.67</v>
      </c>
      <c r="H16" s="152">
        <v>337.33</v>
      </c>
      <c r="I16" s="144">
        <v>31.8</v>
      </c>
      <c r="J16" s="152">
        <v>344.48</v>
      </c>
      <c r="K16" s="144">
        <v>30.88</v>
      </c>
      <c r="L16" s="152">
        <v>385</v>
      </c>
      <c r="M16" s="144">
        <v>39.02</v>
      </c>
      <c r="N16" s="152">
        <v>135.94</v>
      </c>
      <c r="O16" s="144">
        <v>44.49</v>
      </c>
      <c r="P16" s="119">
        <f>O16/$E16*100</f>
        <v>73.74560369122523</v>
      </c>
      <c r="Q16" s="143">
        <v>148.01</v>
      </c>
      <c r="R16" s="144">
        <v>53.47</v>
      </c>
      <c r="S16" s="119">
        <f>R16/$E16*100</f>
        <v>88.63064574892813</v>
      </c>
      <c r="T16" s="143">
        <v>204.19</v>
      </c>
      <c r="U16" s="144">
        <v>70.11</v>
      </c>
      <c r="V16" s="119">
        <f>U16/$E16*100</f>
        <v>116.2127281364756</v>
      </c>
      <c r="W16" s="96">
        <v>178.37</v>
      </c>
      <c r="X16" s="7">
        <v>61.88</v>
      </c>
      <c r="Y16" s="128">
        <f t="shared" si="5"/>
        <v>102.57086887869222</v>
      </c>
      <c r="Z16" s="96">
        <v>435.9</v>
      </c>
      <c r="AA16" s="7">
        <v>68.78</v>
      </c>
      <c r="AB16" s="128">
        <f t="shared" si="6"/>
        <v>114.00815063795169</v>
      </c>
      <c r="AC16" s="128">
        <v>184.14</v>
      </c>
      <c r="AD16" s="128">
        <v>66.14</v>
      </c>
      <c r="AE16" s="128">
        <f t="shared" si="7"/>
        <v>109.63214718223502</v>
      </c>
      <c r="AF16" s="128">
        <v>180.19</v>
      </c>
      <c r="AG16" s="128">
        <v>57.88</v>
      </c>
      <c r="AH16" s="128">
        <f t="shared" si="8"/>
        <v>95.94056061245485</v>
      </c>
      <c r="AI16" s="128">
        <v>126.19</v>
      </c>
      <c r="AJ16" s="128">
        <v>22.89</v>
      </c>
      <c r="AK16" s="128">
        <f t="shared" si="9"/>
        <v>37.941939053543386</v>
      </c>
      <c r="AL16" s="131">
        <f t="shared" si="10"/>
        <v>92.33533049268827</v>
      </c>
      <c r="AM16" s="174"/>
    </row>
    <row r="17" spans="1:39" s="175" customFormat="1" ht="12.75">
      <c r="A17" s="107" t="s">
        <v>146</v>
      </c>
      <c r="B17" s="171">
        <v>2958.9</v>
      </c>
      <c r="C17" s="173">
        <v>246.5</v>
      </c>
      <c r="D17" s="173">
        <f t="shared" si="0"/>
        <v>3205.4</v>
      </c>
      <c r="E17" s="108">
        <f t="shared" si="1"/>
        <v>119.56142</v>
      </c>
      <c r="F17" s="152"/>
      <c r="G17" s="144"/>
      <c r="H17" s="143"/>
      <c r="I17" s="144"/>
      <c r="J17" s="152"/>
      <c r="K17" s="144"/>
      <c r="L17" s="152"/>
      <c r="M17" s="144"/>
      <c r="N17" s="152">
        <v>303.04</v>
      </c>
      <c r="O17" s="144">
        <v>79.75</v>
      </c>
      <c r="P17" s="119">
        <f>O17/$E17*100</f>
        <v>66.70211845928226</v>
      </c>
      <c r="Q17" s="156">
        <v>271.72</v>
      </c>
      <c r="R17" s="144">
        <v>97.09</v>
      </c>
      <c r="S17" s="119">
        <f>R17/$E17*100</f>
        <v>81.2051245293005</v>
      </c>
      <c r="T17" s="151">
        <v>263.68</v>
      </c>
      <c r="U17" s="144">
        <v>124.48</v>
      </c>
      <c r="V17" s="119">
        <f>U17/$E17*100</f>
        <v>104.1138521104885</v>
      </c>
      <c r="W17" s="96">
        <v>266.72999999999996</v>
      </c>
      <c r="X17" s="139">
        <v>106.29</v>
      </c>
      <c r="Y17" s="128">
        <f t="shared" si="5"/>
        <v>96.3059871988875</v>
      </c>
      <c r="Z17" s="128">
        <v>136.39</v>
      </c>
      <c r="AA17" s="7">
        <v>116.6</v>
      </c>
      <c r="AB17" s="128">
        <f t="shared" si="6"/>
        <v>105.64755016831575</v>
      </c>
      <c r="AC17" s="128">
        <v>287.55</v>
      </c>
      <c r="AD17" s="128">
        <v>118.35</v>
      </c>
      <c r="AE17" s="128">
        <f t="shared" si="7"/>
        <v>107.23316948902375</v>
      </c>
      <c r="AF17" s="128">
        <v>317.09</v>
      </c>
      <c r="AG17" s="128">
        <v>99.93</v>
      </c>
      <c r="AH17" s="128">
        <f t="shared" si="8"/>
        <v>90.543393553343</v>
      </c>
      <c r="AI17" s="128">
        <v>234.81</v>
      </c>
      <c r="AJ17" s="128">
        <v>38.47</v>
      </c>
      <c r="AK17" s="128">
        <f t="shared" si="9"/>
        <v>34.8564430100781</v>
      </c>
      <c r="AL17" s="131">
        <f t="shared" si="10"/>
        <v>85.82595481483993</v>
      </c>
      <c r="AM17" s="174"/>
    </row>
    <row r="18" spans="1:39" ht="12.75">
      <c r="A18" s="69" t="s">
        <v>10</v>
      </c>
      <c r="B18" s="163">
        <v>1849.8</v>
      </c>
      <c r="C18" s="164">
        <v>148</v>
      </c>
      <c r="D18" s="164">
        <f t="shared" si="0"/>
        <v>1997.8</v>
      </c>
      <c r="E18" s="81">
        <f t="shared" si="1"/>
        <v>74.51794</v>
      </c>
      <c r="F18" s="158">
        <v>245.67</v>
      </c>
      <c r="G18" s="150">
        <v>23.03</v>
      </c>
      <c r="H18" s="158">
        <v>204.21</v>
      </c>
      <c r="I18" s="150">
        <v>17.61</v>
      </c>
      <c r="J18" s="158">
        <v>183.92</v>
      </c>
      <c r="K18" s="150">
        <v>15.67</v>
      </c>
      <c r="L18" s="158">
        <v>193.91</v>
      </c>
      <c r="M18" s="150">
        <v>19.69</v>
      </c>
      <c r="N18" s="158">
        <v>229.26</v>
      </c>
      <c r="O18" s="150">
        <v>56.86</v>
      </c>
      <c r="P18" s="121">
        <f>O18/$E18*100</f>
        <v>76.30377329271315</v>
      </c>
      <c r="Q18" s="149">
        <v>217.86666666666667</v>
      </c>
      <c r="R18" s="150">
        <v>60.92</v>
      </c>
      <c r="S18" s="121">
        <f>R18/$E18*100</f>
        <v>81.75212572972362</v>
      </c>
      <c r="T18" s="149">
        <v>168.8</v>
      </c>
      <c r="U18" s="150">
        <v>72.45</v>
      </c>
      <c r="V18" s="121">
        <f aca="true" t="shared" si="11" ref="V18:V35">U18/$E18*100</f>
        <v>97.22490986734202</v>
      </c>
      <c r="W18" s="124">
        <v>154.9666666666667</v>
      </c>
      <c r="X18" s="1">
        <v>54.68</v>
      </c>
      <c r="Y18" s="128">
        <f t="shared" si="5"/>
        <v>79.24920221793414</v>
      </c>
      <c r="Z18" s="124">
        <v>136.39000000000001</v>
      </c>
      <c r="AA18" s="1">
        <v>75.04</v>
      </c>
      <c r="AB18" s="128">
        <f t="shared" si="6"/>
        <v>108.75750062973259</v>
      </c>
      <c r="AC18" s="130">
        <v>222.93333333333334</v>
      </c>
      <c r="AD18" s="130">
        <v>68.57</v>
      </c>
      <c r="AE18" s="128">
        <f t="shared" si="7"/>
        <v>99.3803547198929</v>
      </c>
      <c r="AF18" s="130">
        <v>248.13333333333333</v>
      </c>
      <c r="AG18" s="130">
        <v>59.87</v>
      </c>
      <c r="AH18" s="128">
        <f t="shared" si="8"/>
        <v>86.77120952428159</v>
      </c>
      <c r="AI18" s="130">
        <v>200.13333333333333</v>
      </c>
      <c r="AJ18" s="130">
        <v>26.28</v>
      </c>
      <c r="AK18" s="130">
        <f t="shared" si="9"/>
        <v>38.08831445295006</v>
      </c>
      <c r="AL18" s="131">
        <f t="shared" si="10"/>
        <v>83.44092380432126</v>
      </c>
      <c r="AM18" s="125"/>
    </row>
    <row r="19" spans="1:39" ht="12.75">
      <c r="A19" s="69" t="s">
        <v>24</v>
      </c>
      <c r="B19" s="163">
        <v>1878.3</v>
      </c>
      <c r="C19" s="164">
        <v>946.8</v>
      </c>
      <c r="D19" s="164">
        <f t="shared" si="0"/>
        <v>2825.1</v>
      </c>
      <c r="E19" s="81">
        <f t="shared" si="1"/>
        <v>105.37622999999999</v>
      </c>
      <c r="F19" s="152">
        <v>114.71</v>
      </c>
      <c r="G19" s="144">
        <v>12.82</v>
      </c>
      <c r="H19" s="152">
        <v>80.22</v>
      </c>
      <c r="I19" s="144">
        <v>9.91</v>
      </c>
      <c r="J19" s="152">
        <v>90.23</v>
      </c>
      <c r="K19" s="144">
        <v>9.21</v>
      </c>
      <c r="L19" s="152">
        <v>78.48</v>
      </c>
      <c r="M19" s="144">
        <v>11.87</v>
      </c>
      <c r="N19" s="152">
        <v>144.02</v>
      </c>
      <c r="O19" s="144">
        <v>48.41</v>
      </c>
      <c r="P19" s="119">
        <f>O19/$E19*100</f>
        <v>45.94015177806228</v>
      </c>
      <c r="Q19" s="143">
        <v>121.06666666666668</v>
      </c>
      <c r="R19" s="144">
        <v>61.46</v>
      </c>
      <c r="S19" s="119">
        <f>R19/$E19*100</f>
        <v>58.32434885932055</v>
      </c>
      <c r="T19" s="143">
        <v>130.26666666666668</v>
      </c>
      <c r="U19" s="144">
        <v>81.79</v>
      </c>
      <c r="V19" s="119">
        <f t="shared" si="11"/>
        <v>77.61712484874437</v>
      </c>
      <c r="W19" s="96">
        <v>130.10000000000002</v>
      </c>
      <c r="X19" s="7">
        <v>52.6</v>
      </c>
      <c r="Y19" s="128">
        <f t="shared" si="5"/>
        <v>75.07787188203811</v>
      </c>
      <c r="Z19" s="96">
        <v>128.17000000000002</v>
      </c>
      <c r="AA19" s="7">
        <v>59.03</v>
      </c>
      <c r="AB19" s="128">
        <f t="shared" si="6"/>
        <v>84.25564215202868</v>
      </c>
      <c r="AC19" s="128">
        <v>186</v>
      </c>
      <c r="AD19" s="128">
        <v>80.26</v>
      </c>
      <c r="AE19" s="128">
        <f t="shared" si="7"/>
        <v>114.55798473863837</v>
      </c>
      <c r="AF19" s="128">
        <v>124.26666666666668</v>
      </c>
      <c r="AG19" s="128">
        <v>68.67</v>
      </c>
      <c r="AH19" s="128">
        <f t="shared" si="8"/>
        <v>98.01516087717788</v>
      </c>
      <c r="AI19" s="128">
        <v>115.46666666666667</v>
      </c>
      <c r="AJ19" s="128">
        <v>24.53</v>
      </c>
      <c r="AK19" s="128">
        <f t="shared" si="9"/>
        <v>35.012551278828795</v>
      </c>
      <c r="AL19" s="131">
        <f t="shared" si="10"/>
        <v>73.60010455185488</v>
      </c>
      <c r="AM19" s="125"/>
    </row>
    <row r="20" spans="1:39" ht="12.75">
      <c r="A20" s="107" t="s">
        <v>136</v>
      </c>
      <c r="B20" s="171">
        <v>2570.7</v>
      </c>
      <c r="C20" s="172">
        <v>634.31</v>
      </c>
      <c r="D20" s="172">
        <f t="shared" si="0"/>
        <v>3205.0099999999998</v>
      </c>
      <c r="E20" s="108">
        <f t="shared" si="1"/>
        <v>119.54687299999999</v>
      </c>
      <c r="F20" s="155"/>
      <c r="G20" s="146"/>
      <c r="H20" s="155"/>
      <c r="I20" s="146"/>
      <c r="J20" s="155"/>
      <c r="K20" s="146"/>
      <c r="L20" s="155"/>
      <c r="M20" s="146"/>
      <c r="N20" s="155"/>
      <c r="O20" s="146"/>
      <c r="P20" s="120"/>
      <c r="Q20" s="145"/>
      <c r="R20" s="146"/>
      <c r="S20" s="120"/>
      <c r="T20" s="145">
        <v>222</v>
      </c>
      <c r="U20" s="146">
        <v>88.87</v>
      </c>
      <c r="V20" s="120">
        <f t="shared" si="11"/>
        <v>74.3390418919615</v>
      </c>
      <c r="W20" s="122">
        <v>294.75</v>
      </c>
      <c r="X20" s="8">
        <v>81.16</v>
      </c>
      <c r="Y20" s="128">
        <f t="shared" si="5"/>
        <v>84.641199427118</v>
      </c>
      <c r="Z20" s="122">
        <v>334.44</v>
      </c>
      <c r="AA20" s="8">
        <v>90.33</v>
      </c>
      <c r="AB20" s="128">
        <f t="shared" si="6"/>
        <v>94.20452863789514</v>
      </c>
      <c r="AC20" s="129">
        <v>335.20000000000005</v>
      </c>
      <c r="AD20" s="129">
        <v>105.63</v>
      </c>
      <c r="AE20" s="128">
        <f t="shared" si="7"/>
        <v>110.16079220658543</v>
      </c>
      <c r="AF20" s="129">
        <v>366.8</v>
      </c>
      <c r="AG20" s="129">
        <v>87.12</v>
      </c>
      <c r="AH20" s="128">
        <f t="shared" si="8"/>
        <v>90.85684196760128</v>
      </c>
      <c r="AI20" s="129">
        <v>280.53333333333336</v>
      </c>
      <c r="AJ20" s="129">
        <v>31.32</v>
      </c>
      <c r="AK20" s="129">
        <f t="shared" si="9"/>
        <v>32.6634101288484</v>
      </c>
      <c r="AL20" s="131">
        <f t="shared" si="10"/>
        <v>81.14430237666828</v>
      </c>
      <c r="AM20" s="125"/>
    </row>
    <row r="21" spans="1:39" ht="12.75">
      <c r="A21" s="69" t="s">
        <v>32</v>
      </c>
      <c r="B21" s="163">
        <v>2382.7</v>
      </c>
      <c r="C21" s="164">
        <v>1078.1</v>
      </c>
      <c r="D21" s="164">
        <f t="shared" si="0"/>
        <v>3460.7999999999997</v>
      </c>
      <c r="E21" s="81">
        <f t="shared" si="1"/>
        <v>129.08784</v>
      </c>
      <c r="F21" s="152">
        <v>357.97</v>
      </c>
      <c r="G21" s="144">
        <v>18.72</v>
      </c>
      <c r="H21" s="152">
        <v>246.24</v>
      </c>
      <c r="I21" s="144">
        <v>14.99</v>
      </c>
      <c r="J21" s="152">
        <v>231.23</v>
      </c>
      <c r="K21" s="144">
        <v>13.01</v>
      </c>
      <c r="L21" s="152">
        <v>253.8</v>
      </c>
      <c r="M21" s="144">
        <v>14.17</v>
      </c>
      <c r="N21" s="152">
        <v>300.13</v>
      </c>
      <c r="O21" s="144">
        <v>90.59</v>
      </c>
      <c r="P21" s="119">
        <f aca="true" t="shared" si="12" ref="P21:P35">O21/$E21*100</f>
        <v>70.17702054662934</v>
      </c>
      <c r="Q21" s="143">
        <v>321.8666666666667</v>
      </c>
      <c r="R21" s="144">
        <v>59.43</v>
      </c>
      <c r="S21" s="119">
        <f aca="true" t="shared" si="13" ref="S21:S35">R21/$E21*100</f>
        <v>46.03841849085088</v>
      </c>
      <c r="T21" s="143">
        <v>314.53333333333336</v>
      </c>
      <c r="U21" s="144">
        <v>110.68</v>
      </c>
      <c r="V21" s="119">
        <f t="shared" si="11"/>
        <v>85.74006660890755</v>
      </c>
      <c r="W21" s="96">
        <v>345.6666666666667</v>
      </c>
      <c r="X21" s="7">
        <v>66.08</v>
      </c>
      <c r="Y21" s="128">
        <f t="shared" si="5"/>
        <v>74.3518600510764</v>
      </c>
      <c r="Z21" s="96">
        <v>325.46</v>
      </c>
      <c r="AA21" s="7">
        <v>74.37</v>
      </c>
      <c r="AB21" s="128">
        <f t="shared" si="6"/>
        <v>83.67959794186672</v>
      </c>
      <c r="AC21" s="128">
        <v>325.06666666666666</v>
      </c>
      <c r="AD21" s="128">
        <v>104.68</v>
      </c>
      <c r="AE21" s="128">
        <f t="shared" si="7"/>
        <v>117.78378798648122</v>
      </c>
      <c r="AF21" s="128">
        <v>379.8666666666667</v>
      </c>
      <c r="AG21" s="128">
        <v>88.01</v>
      </c>
      <c r="AH21" s="128">
        <f t="shared" si="8"/>
        <v>99.02704605168333</v>
      </c>
      <c r="AI21" s="128">
        <v>297.0666666666667</v>
      </c>
      <c r="AJ21" s="128">
        <v>32.43</v>
      </c>
      <c r="AK21" s="128">
        <f t="shared" si="9"/>
        <v>36.48957054262118</v>
      </c>
      <c r="AL21" s="131">
        <f t="shared" si="10"/>
        <v>76.66092102751459</v>
      </c>
      <c r="AM21" s="125"/>
    </row>
    <row r="22" spans="1:39" ht="12.75">
      <c r="A22" s="61" t="s">
        <v>16</v>
      </c>
      <c r="B22" s="165">
        <v>2012.2</v>
      </c>
      <c r="C22" s="166">
        <v>30.3</v>
      </c>
      <c r="D22" s="166">
        <f t="shared" si="0"/>
        <v>2042.5</v>
      </c>
      <c r="E22" s="81">
        <f t="shared" si="1"/>
        <v>76.18525</v>
      </c>
      <c r="F22" s="143">
        <v>294.03</v>
      </c>
      <c r="G22" s="144">
        <v>16.46</v>
      </c>
      <c r="H22" s="143">
        <v>218.73</v>
      </c>
      <c r="I22" s="144">
        <v>12.98</v>
      </c>
      <c r="J22" s="143">
        <v>221.71</v>
      </c>
      <c r="K22" s="144">
        <v>12.84</v>
      </c>
      <c r="L22" s="143">
        <v>203.36</v>
      </c>
      <c r="M22" s="144">
        <v>11.61</v>
      </c>
      <c r="N22" s="143">
        <v>287.33</v>
      </c>
      <c r="O22" s="144">
        <v>62.62</v>
      </c>
      <c r="P22" s="119">
        <f t="shared" si="12"/>
        <v>82.19438802130334</v>
      </c>
      <c r="Q22" s="143">
        <v>282</v>
      </c>
      <c r="R22" s="144">
        <v>62.86</v>
      </c>
      <c r="S22" s="119">
        <f t="shared" si="13"/>
        <v>82.5094096298168</v>
      </c>
      <c r="T22" s="143">
        <v>303.33333333333337</v>
      </c>
      <c r="U22" s="144">
        <v>81.88</v>
      </c>
      <c r="V22" s="119">
        <f t="shared" si="11"/>
        <v>107.4748721045084</v>
      </c>
      <c r="W22" s="96">
        <v>362.5</v>
      </c>
      <c r="X22" s="7">
        <v>63.26</v>
      </c>
      <c r="Y22" s="128">
        <f t="shared" si="5"/>
        <v>84.28479039254648</v>
      </c>
      <c r="Z22" s="96">
        <v>282.71000000000004</v>
      </c>
      <c r="AA22" s="7">
        <v>77.08</v>
      </c>
      <c r="AB22" s="128">
        <f t="shared" si="6"/>
        <v>102.69793935278982</v>
      </c>
      <c r="AC22" s="128">
        <v>289.73333333333335</v>
      </c>
      <c r="AD22" s="128">
        <v>77.35</v>
      </c>
      <c r="AE22" s="128">
        <f t="shared" si="7"/>
        <v>103.05767525867009</v>
      </c>
      <c r="AF22" s="128">
        <v>316.6666666666667</v>
      </c>
      <c r="AG22" s="128">
        <v>64.71</v>
      </c>
      <c r="AH22" s="128">
        <f t="shared" si="8"/>
        <v>86.21670544264437</v>
      </c>
      <c r="AI22" s="128">
        <v>266.8</v>
      </c>
      <c r="AJ22" s="128">
        <v>27.49</v>
      </c>
      <c r="AK22" s="128">
        <f t="shared" si="9"/>
        <v>36.62644463944203</v>
      </c>
      <c r="AL22" s="131">
        <f t="shared" si="10"/>
        <v>85.63277810521518</v>
      </c>
      <c r="AM22" s="125"/>
    </row>
    <row r="23" spans="1:39" ht="12.75">
      <c r="A23" s="65" t="s">
        <v>21</v>
      </c>
      <c r="B23" s="163">
        <v>2060.9</v>
      </c>
      <c r="C23" s="164">
        <v>409.6</v>
      </c>
      <c r="D23" s="164">
        <f t="shared" si="0"/>
        <v>2470.5</v>
      </c>
      <c r="E23" s="81">
        <f t="shared" si="1"/>
        <v>92.14965</v>
      </c>
      <c r="F23" s="158">
        <v>271.71</v>
      </c>
      <c r="G23" s="150">
        <v>30.43</v>
      </c>
      <c r="H23" s="158">
        <v>211.83</v>
      </c>
      <c r="I23" s="150">
        <v>26.18</v>
      </c>
      <c r="J23" s="158">
        <v>171.07</v>
      </c>
      <c r="K23" s="150">
        <v>22.17</v>
      </c>
      <c r="L23" s="158">
        <v>219.8</v>
      </c>
      <c r="M23" s="150">
        <v>24.83</v>
      </c>
      <c r="N23" s="158">
        <v>264.86</v>
      </c>
      <c r="O23" s="150">
        <v>59.35</v>
      </c>
      <c r="P23" s="121">
        <f t="shared" si="12"/>
        <v>64.40610463523193</v>
      </c>
      <c r="Q23" s="149">
        <v>279.4666666666667</v>
      </c>
      <c r="R23" s="150">
        <v>72.48</v>
      </c>
      <c r="S23" s="121">
        <f t="shared" si="13"/>
        <v>78.65466662108864</v>
      </c>
      <c r="T23" s="149">
        <v>277.0666666666667</v>
      </c>
      <c r="U23" s="150">
        <v>93</v>
      </c>
      <c r="V23" s="121">
        <f t="shared" si="11"/>
        <v>100.92279243599948</v>
      </c>
      <c r="W23" s="124">
        <v>288.00000000000006</v>
      </c>
      <c r="X23" s="1">
        <v>71.29</v>
      </c>
      <c r="Y23" s="128">
        <f t="shared" si="5"/>
        <v>92.73909717207545</v>
      </c>
      <c r="Z23" s="124">
        <v>247.23</v>
      </c>
      <c r="AA23" s="1">
        <v>82.42</v>
      </c>
      <c r="AB23" s="128">
        <f t="shared" si="6"/>
        <v>107.21779196131938</v>
      </c>
      <c r="AC23" s="130">
        <v>300.40000000000003</v>
      </c>
      <c r="AD23" s="130">
        <v>94.27</v>
      </c>
      <c r="AE23" s="128">
        <f t="shared" si="7"/>
        <v>122.6331139067408</v>
      </c>
      <c r="AF23" s="130">
        <v>343.2</v>
      </c>
      <c r="AG23" s="130">
        <v>79.55</v>
      </c>
      <c r="AH23" s="128">
        <f t="shared" si="8"/>
        <v>103.48429204711182</v>
      </c>
      <c r="AI23" s="130">
        <v>256.93333333333334</v>
      </c>
      <c r="AJ23" s="130">
        <v>35.9</v>
      </c>
      <c r="AK23" s="128">
        <f t="shared" si="9"/>
        <v>46.70127070385058</v>
      </c>
      <c r="AL23" s="131">
        <f t="shared" si="10"/>
        <v>89.59489118542726</v>
      </c>
      <c r="AM23" s="125"/>
    </row>
    <row r="24" spans="1:39" ht="12.75">
      <c r="A24" s="72" t="s">
        <v>9</v>
      </c>
      <c r="B24" s="163">
        <v>2544.5</v>
      </c>
      <c r="C24" s="164">
        <v>659.9</v>
      </c>
      <c r="D24" s="164">
        <f t="shared" si="0"/>
        <v>3204.4</v>
      </c>
      <c r="E24" s="81">
        <f t="shared" si="1"/>
        <v>119.52412</v>
      </c>
      <c r="F24" s="155">
        <v>622.36</v>
      </c>
      <c r="G24" s="146">
        <v>34</v>
      </c>
      <c r="H24" s="155">
        <v>405</v>
      </c>
      <c r="I24" s="146">
        <v>27.71</v>
      </c>
      <c r="J24" s="155">
        <v>451.78</v>
      </c>
      <c r="K24" s="159">
        <v>25.22</v>
      </c>
      <c r="L24" s="155">
        <v>535.97</v>
      </c>
      <c r="M24" s="159">
        <v>28.68</v>
      </c>
      <c r="N24" s="155">
        <v>557.18</v>
      </c>
      <c r="O24" s="159">
        <v>85.86</v>
      </c>
      <c r="P24" s="120">
        <f t="shared" si="12"/>
        <v>71.8348731620028</v>
      </c>
      <c r="Q24" s="145">
        <v>518.6666666666666</v>
      </c>
      <c r="R24" s="146">
        <v>108.75</v>
      </c>
      <c r="S24" s="120">
        <f t="shared" si="13"/>
        <v>90.9858194312579</v>
      </c>
      <c r="T24" s="145">
        <v>498.6666666666667</v>
      </c>
      <c r="U24" s="146">
        <v>134.69</v>
      </c>
      <c r="V24" s="120">
        <f t="shared" si="11"/>
        <v>112.68855190065403</v>
      </c>
      <c r="W24" s="122">
        <v>215.2666666666667</v>
      </c>
      <c r="X24" s="8">
        <v>81.63</v>
      </c>
      <c r="Y24" s="128">
        <f t="shared" si="5"/>
        <v>86.00793279095899</v>
      </c>
      <c r="Z24" s="122">
        <v>456.99</v>
      </c>
      <c r="AA24" s="8">
        <v>92.99</v>
      </c>
      <c r="AB24" s="128">
        <f t="shared" si="6"/>
        <v>97.977185718869</v>
      </c>
      <c r="AC24" s="129">
        <v>583.3333333333334</v>
      </c>
      <c r="AD24" s="129">
        <v>134.07</v>
      </c>
      <c r="AE24" s="128">
        <f t="shared" si="7"/>
        <v>141.26036444057175</v>
      </c>
      <c r="AF24" s="129">
        <v>601.7333333333333</v>
      </c>
      <c r="AG24" s="129">
        <v>113.28</v>
      </c>
      <c r="AH24" s="128">
        <f t="shared" si="8"/>
        <v>119.35536722479279</v>
      </c>
      <c r="AI24" s="129">
        <v>485.3333333333333</v>
      </c>
      <c r="AJ24" s="129">
        <v>50.55</v>
      </c>
      <c r="AK24" s="128">
        <f t="shared" si="9"/>
        <v>53.26106826636013</v>
      </c>
      <c r="AL24" s="131">
        <f t="shared" si="10"/>
        <v>96.67139536693341</v>
      </c>
      <c r="AM24" s="125"/>
    </row>
    <row r="25" spans="1:39" ht="12.75">
      <c r="A25" s="72" t="s">
        <v>15</v>
      </c>
      <c r="B25" s="167">
        <v>2644.7</v>
      </c>
      <c r="C25" s="168">
        <v>567.5</v>
      </c>
      <c r="D25" s="168">
        <f t="shared" si="0"/>
        <v>3212.2</v>
      </c>
      <c r="E25" s="81">
        <f t="shared" si="1"/>
        <v>119.81505999999999</v>
      </c>
      <c r="F25" s="152">
        <v>324.49</v>
      </c>
      <c r="G25" s="144">
        <v>18.05</v>
      </c>
      <c r="H25" s="152">
        <v>240.61</v>
      </c>
      <c r="I25" s="144">
        <v>14.09</v>
      </c>
      <c r="J25" s="152">
        <v>231</v>
      </c>
      <c r="K25" s="144">
        <v>13.04</v>
      </c>
      <c r="L25" s="152">
        <v>276.94</v>
      </c>
      <c r="M25" s="144">
        <v>15.32</v>
      </c>
      <c r="N25" s="152">
        <v>390.24</v>
      </c>
      <c r="O25" s="144">
        <v>83.23</v>
      </c>
      <c r="P25" s="119">
        <f t="shared" si="12"/>
        <v>69.46539107855057</v>
      </c>
      <c r="Q25" s="143">
        <v>418.8</v>
      </c>
      <c r="R25" s="144">
        <v>106.27</v>
      </c>
      <c r="S25" s="119">
        <f t="shared" si="13"/>
        <v>88.69502715268014</v>
      </c>
      <c r="T25" s="143">
        <v>410.40000000000003</v>
      </c>
      <c r="U25" s="144">
        <v>133.73</v>
      </c>
      <c r="V25" s="119">
        <f t="shared" si="11"/>
        <v>111.61368195283632</v>
      </c>
      <c r="W25" s="96">
        <v>501.99999999999994</v>
      </c>
      <c r="X25" s="7">
        <v>94.31</v>
      </c>
      <c r="Y25" s="128">
        <f t="shared" si="5"/>
        <v>95.60321513075219</v>
      </c>
      <c r="Z25" s="96">
        <v>417.76</v>
      </c>
      <c r="AA25" s="7">
        <v>107.22</v>
      </c>
      <c r="AB25" s="128">
        <f t="shared" si="6"/>
        <v>108.69024203498303</v>
      </c>
      <c r="AC25" s="128">
        <v>432.40000000000003</v>
      </c>
      <c r="AD25" s="128">
        <v>134.8</v>
      </c>
      <c r="AE25" s="128">
        <f t="shared" si="7"/>
        <v>136.64842964293706</v>
      </c>
      <c r="AF25" s="128">
        <v>456.1333333333334</v>
      </c>
      <c r="AG25" s="128">
        <v>107.89</v>
      </c>
      <c r="AH25" s="128">
        <f t="shared" si="8"/>
        <v>109.36942933365341</v>
      </c>
      <c r="AI25" s="128">
        <v>294.4</v>
      </c>
      <c r="AJ25" s="128">
        <v>35.51</v>
      </c>
      <c r="AK25" s="128">
        <f t="shared" si="9"/>
        <v>35.99692682953037</v>
      </c>
      <c r="AL25" s="131">
        <f t="shared" si="10"/>
        <v>94.51029289449039</v>
      </c>
      <c r="AM25" s="125"/>
    </row>
    <row r="26" spans="1:39" ht="12.75">
      <c r="A26" s="72" t="s">
        <v>63</v>
      </c>
      <c r="B26" s="167">
        <v>3868.3</v>
      </c>
      <c r="C26" s="168">
        <v>1880.4</v>
      </c>
      <c r="D26" s="168">
        <f t="shared" si="0"/>
        <v>5748.700000000001</v>
      </c>
      <c r="E26" s="81">
        <f t="shared" si="1"/>
        <v>214.42651000000004</v>
      </c>
      <c r="F26" s="152">
        <v>576.64</v>
      </c>
      <c r="G26" s="144">
        <v>26.43</v>
      </c>
      <c r="H26" s="152">
        <v>354.52</v>
      </c>
      <c r="I26" s="144">
        <v>25.78</v>
      </c>
      <c r="J26" s="152" t="s">
        <v>115</v>
      </c>
      <c r="K26" s="144" t="s">
        <v>115</v>
      </c>
      <c r="L26" s="152" t="s">
        <v>115</v>
      </c>
      <c r="M26" s="144">
        <v>0</v>
      </c>
      <c r="N26" s="152">
        <v>235.63</v>
      </c>
      <c r="O26" s="144">
        <v>84.59</v>
      </c>
      <c r="P26" s="119">
        <f>O26/$E$26*100</f>
        <v>39.449413227870004</v>
      </c>
      <c r="Q26" s="143">
        <v>397.46666666666664</v>
      </c>
      <c r="R26" s="144">
        <v>123.91</v>
      </c>
      <c r="S26" s="119">
        <f>R26/$E$26*100</f>
        <v>57.78669810929627</v>
      </c>
      <c r="T26" s="143">
        <v>317.0666666666667</v>
      </c>
      <c r="U26" s="144">
        <v>154.85</v>
      </c>
      <c r="V26" s="119">
        <f>U26/$E$26*100</f>
        <v>72.21588412738703</v>
      </c>
      <c r="W26" s="96">
        <v>433.9333333333334</v>
      </c>
      <c r="X26" s="7">
        <v>90.6</v>
      </c>
      <c r="Y26" s="119">
        <f>X26/$E$26*100</f>
        <v>42.25223830766074</v>
      </c>
      <c r="Z26" s="96">
        <v>276.6</v>
      </c>
      <c r="AA26" s="7">
        <v>103.36</v>
      </c>
      <c r="AB26" s="119">
        <f>AA26/$E$26*100</f>
        <v>48.202995049446066</v>
      </c>
      <c r="AC26" s="128">
        <v>299.06666666666666</v>
      </c>
      <c r="AD26" s="128">
        <v>148.68</v>
      </c>
      <c r="AE26" s="119">
        <f>AD26/$E$26*100</f>
        <v>69.33844140820086</v>
      </c>
      <c r="AF26" s="128">
        <v>385.6</v>
      </c>
      <c r="AG26" s="128">
        <v>115.07</v>
      </c>
      <c r="AH26" s="119">
        <f>AG26/$E$26*100</f>
        <v>53.66407353269891</v>
      </c>
      <c r="AI26" s="128">
        <v>427.3333333333333</v>
      </c>
      <c r="AJ26" s="128">
        <v>43.66</v>
      </c>
      <c r="AK26" s="128">
        <f t="shared" si="9"/>
        <v>30.259012573430606</v>
      </c>
      <c r="AL26" s="131">
        <f t="shared" si="10"/>
        <v>51.646094541998814</v>
      </c>
      <c r="AM26" s="125"/>
    </row>
    <row r="27" spans="1:39" ht="12.75">
      <c r="A27" s="72" t="s">
        <v>34</v>
      </c>
      <c r="B27" s="167">
        <v>3915.9</v>
      </c>
      <c r="C27" s="168">
        <v>1006.6</v>
      </c>
      <c r="D27" s="168">
        <f t="shared" si="0"/>
        <v>4922.5</v>
      </c>
      <c r="E27" s="81">
        <f t="shared" si="1"/>
        <v>183.60925</v>
      </c>
      <c r="F27" s="143">
        <v>482.97</v>
      </c>
      <c r="G27" s="144">
        <v>0</v>
      </c>
      <c r="H27" s="143">
        <v>319.68</v>
      </c>
      <c r="I27" s="144"/>
      <c r="J27" s="143">
        <v>349.77</v>
      </c>
      <c r="K27" s="144">
        <v>0</v>
      </c>
      <c r="L27" s="143">
        <v>388.28</v>
      </c>
      <c r="M27" s="144">
        <v>0</v>
      </c>
      <c r="N27" s="143">
        <v>358.34</v>
      </c>
      <c r="O27" s="144">
        <v>69.59</v>
      </c>
      <c r="P27" s="119">
        <f t="shared" si="12"/>
        <v>37.90114060157645</v>
      </c>
      <c r="Q27" s="143">
        <v>399.278</v>
      </c>
      <c r="R27" s="144">
        <v>93.61</v>
      </c>
      <c r="S27" s="119">
        <f t="shared" si="13"/>
        <v>50.98327017838153</v>
      </c>
      <c r="T27" s="143">
        <v>297.09</v>
      </c>
      <c r="U27" s="144">
        <v>122.99</v>
      </c>
      <c r="V27" s="119">
        <f t="shared" si="11"/>
        <v>66.98464265825386</v>
      </c>
      <c r="W27" s="96">
        <v>297.03333333333336</v>
      </c>
      <c r="X27" s="7">
        <v>94.69</v>
      </c>
      <c r="Y27" s="128">
        <f t="shared" si="5"/>
        <v>64.82815950671171</v>
      </c>
      <c r="Z27" s="96">
        <v>249.89999999999998</v>
      </c>
      <c r="AA27" s="7">
        <v>84.4</v>
      </c>
      <c r="AB27" s="128">
        <f t="shared" si="6"/>
        <v>57.783257602349444</v>
      </c>
      <c r="AC27" s="128">
        <v>4125.2</v>
      </c>
      <c r="AD27" s="128">
        <v>107.88</v>
      </c>
      <c r="AE27" s="128">
        <f t="shared" si="7"/>
        <v>73.85850509646276</v>
      </c>
      <c r="AF27" s="128">
        <v>4823.0666666666675</v>
      </c>
      <c r="AG27" s="128">
        <v>96.64</v>
      </c>
      <c r="AH27" s="128">
        <f t="shared" si="8"/>
        <v>66.16319922619728</v>
      </c>
      <c r="AI27" s="128">
        <v>4274.533333333333</v>
      </c>
      <c r="AJ27" s="128">
        <v>25.93</v>
      </c>
      <c r="AK27" s="128">
        <f t="shared" si="9"/>
        <v>17.752605090390063</v>
      </c>
      <c r="AL27" s="131">
        <f t="shared" si="10"/>
        <v>54.53184749504038</v>
      </c>
      <c r="AM27" s="125"/>
    </row>
    <row r="28" spans="1:39" ht="12.75">
      <c r="A28" s="107" t="s">
        <v>106</v>
      </c>
      <c r="B28" s="163">
        <v>4864.5</v>
      </c>
      <c r="C28" s="164">
        <v>0</v>
      </c>
      <c r="D28" s="164">
        <f t="shared" si="0"/>
        <v>4864.5</v>
      </c>
      <c r="E28" s="81">
        <f t="shared" si="1"/>
        <v>181.44585</v>
      </c>
      <c r="F28" s="158">
        <v>463.3</v>
      </c>
      <c r="G28" s="150">
        <v>38</v>
      </c>
      <c r="H28" s="158">
        <v>324.1</v>
      </c>
      <c r="I28" s="150">
        <v>29.68</v>
      </c>
      <c r="J28" s="158">
        <v>338.7</v>
      </c>
      <c r="K28" s="150">
        <v>28.28</v>
      </c>
      <c r="L28" s="158">
        <v>380.3</v>
      </c>
      <c r="M28" s="150">
        <v>36.9</v>
      </c>
      <c r="N28" s="158">
        <v>520.1</v>
      </c>
      <c r="O28" s="150">
        <v>118.73</v>
      </c>
      <c r="P28" s="121">
        <f t="shared" si="12"/>
        <v>65.43550045371663</v>
      </c>
      <c r="Q28" s="149">
        <v>500.93333333333334</v>
      </c>
      <c r="R28" s="150">
        <v>142.41</v>
      </c>
      <c r="S28" s="121">
        <f t="shared" si="13"/>
        <v>78.48622605587286</v>
      </c>
      <c r="T28" s="149">
        <v>505.6</v>
      </c>
      <c r="U28" s="150">
        <v>182.83</v>
      </c>
      <c r="V28" s="121">
        <f t="shared" si="11"/>
        <v>100.76284467239125</v>
      </c>
      <c r="W28" s="124">
        <v>524.2666666666667</v>
      </c>
      <c r="X28" s="1">
        <v>160.39</v>
      </c>
      <c r="Y28" s="128">
        <f t="shared" si="5"/>
        <v>88.39551855278035</v>
      </c>
      <c r="Z28" s="124">
        <v>478.29</v>
      </c>
      <c r="AA28" s="1">
        <v>176.56</v>
      </c>
      <c r="AB28" s="128">
        <f t="shared" si="6"/>
        <v>97.3072682566176</v>
      </c>
      <c r="AC28" s="130">
        <v>873.4666666666668</v>
      </c>
      <c r="AD28" s="130">
        <v>168.88</v>
      </c>
      <c r="AE28" s="128">
        <f t="shared" si="7"/>
        <v>93.07460049375612</v>
      </c>
      <c r="AF28" s="130">
        <v>478.53333333333336</v>
      </c>
      <c r="AG28" s="130">
        <v>146.64</v>
      </c>
      <c r="AH28" s="128">
        <f t="shared" si="8"/>
        <v>80.8175000971364</v>
      </c>
      <c r="AI28" s="130">
        <v>366.8</v>
      </c>
      <c r="AJ28" s="130">
        <v>58.41</v>
      </c>
      <c r="AK28" s="128">
        <f t="shared" si="9"/>
        <v>32.19142239957541</v>
      </c>
      <c r="AL28" s="131">
        <f t="shared" si="10"/>
        <v>79.55886012273083</v>
      </c>
      <c r="AM28" s="125"/>
    </row>
    <row r="29" spans="1:39" ht="12.75">
      <c r="A29" s="107" t="s">
        <v>107</v>
      </c>
      <c r="B29" s="163">
        <v>4531.2</v>
      </c>
      <c r="C29" s="164">
        <v>397.2</v>
      </c>
      <c r="D29" s="164">
        <f t="shared" si="0"/>
        <v>4928.4</v>
      </c>
      <c r="E29" s="81">
        <f t="shared" si="1"/>
        <v>183.82932</v>
      </c>
      <c r="F29" s="152">
        <v>533.18</v>
      </c>
      <c r="G29" s="144">
        <v>40.15</v>
      </c>
      <c r="H29" s="152">
        <v>386.69</v>
      </c>
      <c r="I29" s="144">
        <v>30.04</v>
      </c>
      <c r="J29" s="152">
        <v>373.07</v>
      </c>
      <c r="K29" s="144">
        <v>27.99</v>
      </c>
      <c r="L29" s="152">
        <v>438.44</v>
      </c>
      <c r="M29" s="144">
        <v>37.74</v>
      </c>
      <c r="N29" s="152">
        <v>464.56</v>
      </c>
      <c r="O29" s="144">
        <v>108.12</v>
      </c>
      <c r="P29" s="119">
        <f t="shared" si="12"/>
        <v>58.81542726698875</v>
      </c>
      <c r="Q29" s="143">
        <v>535.2</v>
      </c>
      <c r="R29" s="144">
        <v>126.67</v>
      </c>
      <c r="S29" s="119">
        <f t="shared" si="13"/>
        <v>68.90630939612898</v>
      </c>
      <c r="T29" s="143">
        <v>496.8</v>
      </c>
      <c r="U29" s="144">
        <v>163.82</v>
      </c>
      <c r="V29" s="119">
        <f t="shared" si="11"/>
        <v>89.11527279761465</v>
      </c>
      <c r="W29" s="96">
        <v>520.9</v>
      </c>
      <c r="X29" s="7">
        <v>119.78</v>
      </c>
      <c r="Y29" s="128">
        <f t="shared" si="5"/>
        <v>70.86996940367459</v>
      </c>
      <c r="Z29" s="96">
        <v>471.83</v>
      </c>
      <c r="AA29" s="7">
        <v>142.07</v>
      </c>
      <c r="AB29" s="128">
        <f t="shared" si="6"/>
        <v>84.0582447251632</v>
      </c>
      <c r="AC29" s="128">
        <v>502.66666666666674</v>
      </c>
      <c r="AD29" s="128">
        <v>148.24</v>
      </c>
      <c r="AE29" s="128">
        <f t="shared" si="7"/>
        <v>87.70883506763</v>
      </c>
      <c r="AF29" s="128">
        <v>513.6</v>
      </c>
      <c r="AG29" s="128">
        <v>123.72</v>
      </c>
      <c r="AH29" s="128">
        <f t="shared" si="8"/>
        <v>73.20114054618985</v>
      </c>
      <c r="AI29" s="128">
        <v>401.6</v>
      </c>
      <c r="AJ29" s="128">
        <v>51.78</v>
      </c>
      <c r="AK29" s="128">
        <f t="shared" si="9"/>
        <v>30.63655882219294</v>
      </c>
      <c r="AL29" s="131">
        <f t="shared" si="10"/>
        <v>70.41396975319786</v>
      </c>
      <c r="AM29" s="125"/>
    </row>
    <row r="30" spans="1:39" ht="12.75">
      <c r="A30" s="69" t="s">
        <v>4</v>
      </c>
      <c r="B30" s="163">
        <v>3222.4</v>
      </c>
      <c r="C30" s="164">
        <v>0</v>
      </c>
      <c r="D30" s="164">
        <f t="shared" si="0"/>
        <v>3222.4</v>
      </c>
      <c r="E30" s="81">
        <f t="shared" si="1"/>
        <v>120.19552</v>
      </c>
      <c r="F30" s="152">
        <v>278.23</v>
      </c>
      <c r="G30" s="144">
        <v>22.38</v>
      </c>
      <c r="H30" s="152">
        <v>204.55</v>
      </c>
      <c r="I30" s="144">
        <v>17.37</v>
      </c>
      <c r="J30" s="152">
        <v>191.2</v>
      </c>
      <c r="K30" s="144">
        <v>16.09</v>
      </c>
      <c r="L30" s="152" t="s">
        <v>115</v>
      </c>
      <c r="M30" s="144">
        <v>0</v>
      </c>
      <c r="N30" s="152">
        <v>165.38</v>
      </c>
      <c r="O30" s="144">
        <v>70.27</v>
      </c>
      <c r="P30" s="119">
        <f t="shared" si="12"/>
        <v>58.4630774924057</v>
      </c>
      <c r="Q30" s="143">
        <v>302.1333333333333</v>
      </c>
      <c r="R30" s="144">
        <v>97.3</v>
      </c>
      <c r="S30" s="119">
        <f t="shared" si="13"/>
        <v>80.95143645952861</v>
      </c>
      <c r="T30" s="143">
        <v>334.4</v>
      </c>
      <c r="U30" s="144">
        <v>121.21</v>
      </c>
      <c r="V30" s="119">
        <f t="shared" si="11"/>
        <v>100.84402480225552</v>
      </c>
      <c r="W30" s="96">
        <v>335.06666666666666</v>
      </c>
      <c r="X30" s="7">
        <v>111.76</v>
      </c>
      <c r="Y30" s="128">
        <f t="shared" si="5"/>
        <v>92.98183493028692</v>
      </c>
      <c r="Z30" s="96">
        <v>313.82</v>
      </c>
      <c r="AA30" s="7">
        <v>124.67</v>
      </c>
      <c r="AB30" s="128">
        <f t="shared" si="6"/>
        <v>103.72266786648953</v>
      </c>
      <c r="AC30" s="128">
        <v>307.46666666666664</v>
      </c>
      <c r="AD30" s="128">
        <v>114.8</v>
      </c>
      <c r="AE30" s="128">
        <f t="shared" si="7"/>
        <v>95.51104733354454</v>
      </c>
      <c r="AF30" s="128">
        <v>303.06666666666666</v>
      </c>
      <c r="AG30" s="128">
        <v>91.01</v>
      </c>
      <c r="AH30" s="128">
        <f t="shared" si="8"/>
        <v>75.71829632252516</v>
      </c>
      <c r="AI30" s="128">
        <v>208.4</v>
      </c>
      <c r="AJ30" s="128">
        <v>32.92</v>
      </c>
      <c r="AK30" s="128">
        <f t="shared" si="9"/>
        <v>27.38870799843455</v>
      </c>
      <c r="AL30" s="131">
        <f t="shared" si="10"/>
        <v>79.44763665068382</v>
      </c>
      <c r="AM30" s="125"/>
    </row>
    <row r="31" spans="1:39" ht="12.75">
      <c r="A31" s="69" t="s">
        <v>3</v>
      </c>
      <c r="B31" s="163">
        <v>4911</v>
      </c>
      <c r="C31" s="164"/>
      <c r="D31" s="164">
        <f t="shared" si="0"/>
        <v>4911</v>
      </c>
      <c r="E31" s="81">
        <f t="shared" si="1"/>
        <v>183.1803</v>
      </c>
      <c r="F31" s="143">
        <v>541.74</v>
      </c>
      <c r="G31" s="144">
        <v>45.85</v>
      </c>
      <c r="H31" s="143">
        <v>424.08</v>
      </c>
      <c r="I31" s="144">
        <v>36.54</v>
      </c>
      <c r="J31" s="143">
        <v>398.09</v>
      </c>
      <c r="K31" s="144">
        <v>34.97</v>
      </c>
      <c r="L31" s="143">
        <v>442.59</v>
      </c>
      <c r="M31" s="144">
        <v>43.41</v>
      </c>
      <c r="N31" s="143">
        <v>557.35</v>
      </c>
      <c r="O31" s="144">
        <v>143.67</v>
      </c>
      <c r="P31" s="119">
        <f t="shared" si="12"/>
        <v>78.43092297588768</v>
      </c>
      <c r="Q31" s="143">
        <v>575.4666666666667</v>
      </c>
      <c r="R31" s="144">
        <v>180.29</v>
      </c>
      <c r="S31" s="119">
        <f t="shared" si="13"/>
        <v>98.42215565756798</v>
      </c>
      <c r="T31" s="143">
        <v>574.8000000000001</v>
      </c>
      <c r="U31" s="144">
        <v>227.77</v>
      </c>
      <c r="V31" s="119">
        <f t="shared" si="11"/>
        <v>124.3419734545691</v>
      </c>
      <c r="W31" s="96">
        <v>583</v>
      </c>
      <c r="X31" s="7">
        <v>189.03</v>
      </c>
      <c r="Y31" s="128">
        <f t="shared" si="5"/>
        <v>103.19341108186852</v>
      </c>
      <c r="Z31" s="96">
        <v>571.88</v>
      </c>
      <c r="AA31" s="7">
        <v>204.66</v>
      </c>
      <c r="AB31" s="128">
        <f t="shared" si="6"/>
        <v>111.72598800198494</v>
      </c>
      <c r="AC31" s="128">
        <v>584</v>
      </c>
      <c r="AD31" s="128">
        <v>213.61</v>
      </c>
      <c r="AE31" s="128">
        <f t="shared" si="7"/>
        <v>116.61188457492429</v>
      </c>
      <c r="AF31" s="128">
        <v>574.4</v>
      </c>
      <c r="AG31" s="128">
        <v>189.98</v>
      </c>
      <c r="AH31" s="128">
        <f t="shared" si="8"/>
        <v>103.71202580190119</v>
      </c>
      <c r="AI31" s="128">
        <v>421.8666666666667</v>
      </c>
      <c r="AJ31" s="128">
        <v>72.22</v>
      </c>
      <c r="AK31" s="128">
        <f t="shared" si="9"/>
        <v>39.42563692711498</v>
      </c>
      <c r="AL31" s="131">
        <f t="shared" si="10"/>
        <v>96.98299980947733</v>
      </c>
      <c r="AM31" s="125"/>
    </row>
    <row r="32" spans="1:39" s="175" customFormat="1" ht="12.75">
      <c r="A32" s="69" t="s">
        <v>68</v>
      </c>
      <c r="B32" s="163">
        <v>3253.8</v>
      </c>
      <c r="C32" s="164">
        <v>0</v>
      </c>
      <c r="D32" s="164">
        <f t="shared" si="0"/>
        <v>3253.8</v>
      </c>
      <c r="E32" s="81">
        <f t="shared" si="1"/>
        <v>121.36674000000001</v>
      </c>
      <c r="F32" s="152">
        <v>208.82</v>
      </c>
      <c r="G32" s="144">
        <v>20.96</v>
      </c>
      <c r="H32" s="152">
        <v>175.6</v>
      </c>
      <c r="I32" s="144">
        <v>17.31</v>
      </c>
      <c r="J32" s="152">
        <v>170.94</v>
      </c>
      <c r="K32" s="144">
        <v>16.04</v>
      </c>
      <c r="L32" s="152">
        <v>181.52</v>
      </c>
      <c r="M32" s="144">
        <v>19.79</v>
      </c>
      <c r="N32" s="152">
        <v>257.26</v>
      </c>
      <c r="O32" s="144">
        <v>81.68</v>
      </c>
      <c r="P32" s="119">
        <f t="shared" si="12"/>
        <v>67.30015159013088</v>
      </c>
      <c r="Q32" s="143">
        <v>0</v>
      </c>
      <c r="R32" s="144"/>
      <c r="S32" s="119">
        <f t="shared" si="13"/>
        <v>0</v>
      </c>
      <c r="T32" s="143">
        <v>133.33333333333334</v>
      </c>
      <c r="U32" s="144">
        <v>77.58</v>
      </c>
      <c r="V32" s="119">
        <f t="shared" si="11"/>
        <v>63.92196082715906</v>
      </c>
      <c r="W32" s="96">
        <v>249.6</v>
      </c>
      <c r="X32" s="7">
        <v>116.03</v>
      </c>
      <c r="Y32" s="128">
        <f t="shared" si="5"/>
        <v>95.6027985921019</v>
      </c>
      <c r="Z32" s="96">
        <v>238.95</v>
      </c>
      <c r="AA32" s="7">
        <v>131.78</v>
      </c>
      <c r="AB32" s="128">
        <f t="shared" si="6"/>
        <v>108.57999481571309</v>
      </c>
      <c r="AC32" s="128">
        <v>230.26666666666668</v>
      </c>
      <c r="AD32" s="128">
        <v>109.14</v>
      </c>
      <c r="AE32" s="128">
        <f t="shared" si="7"/>
        <v>89.92579021237613</v>
      </c>
      <c r="AF32" s="128">
        <v>236.66666666666669</v>
      </c>
      <c r="AG32" s="128">
        <v>91.5</v>
      </c>
      <c r="AH32" s="128">
        <f t="shared" si="8"/>
        <v>75.39133044193161</v>
      </c>
      <c r="AI32" s="128">
        <v>179.73333333333335</v>
      </c>
      <c r="AJ32" s="128">
        <v>33.27</v>
      </c>
      <c r="AK32" s="128">
        <f t="shared" si="9"/>
        <v>27.412782118066286</v>
      </c>
      <c r="AL32" s="131">
        <f t="shared" si="10"/>
        <v>66.01685107468487</v>
      </c>
      <c r="AM32" s="174"/>
    </row>
    <row r="33" spans="1:39" ht="12.75">
      <c r="A33" s="69" t="s">
        <v>5</v>
      </c>
      <c r="B33" s="163">
        <v>4456.3</v>
      </c>
      <c r="C33" s="164">
        <v>0</v>
      </c>
      <c r="D33" s="164">
        <f t="shared" si="0"/>
        <v>4456.3</v>
      </c>
      <c r="E33" s="81">
        <f t="shared" si="1"/>
        <v>166.21999</v>
      </c>
      <c r="F33" s="158">
        <v>501.19</v>
      </c>
      <c r="G33" s="150">
        <v>30.41</v>
      </c>
      <c r="H33" s="158">
        <v>256.58</v>
      </c>
      <c r="I33" s="150">
        <v>21.46</v>
      </c>
      <c r="J33" s="158">
        <v>330.12</v>
      </c>
      <c r="K33" s="150">
        <v>21.79</v>
      </c>
      <c r="L33" s="158">
        <v>433.82</v>
      </c>
      <c r="M33" s="150">
        <v>30.47</v>
      </c>
      <c r="N33" s="158">
        <v>385.73</v>
      </c>
      <c r="O33" s="150">
        <v>113.48</v>
      </c>
      <c r="P33" s="121">
        <f t="shared" si="12"/>
        <v>68.27097029665326</v>
      </c>
      <c r="Q33" s="149">
        <v>368.2666666666667</v>
      </c>
      <c r="R33" s="150">
        <v>126.06</v>
      </c>
      <c r="S33" s="121">
        <f t="shared" si="13"/>
        <v>75.83925375040633</v>
      </c>
      <c r="T33" s="149">
        <v>361.73333333333335</v>
      </c>
      <c r="U33" s="150">
        <v>158.57</v>
      </c>
      <c r="V33" s="121">
        <f t="shared" si="11"/>
        <v>95.3976714834359</v>
      </c>
      <c r="W33" s="124">
        <v>385.73333333333335</v>
      </c>
      <c r="X33" s="1">
        <v>144.03</v>
      </c>
      <c r="Y33" s="128">
        <f t="shared" si="5"/>
        <v>86.65022780954324</v>
      </c>
      <c r="Z33" s="124">
        <v>385.62</v>
      </c>
      <c r="AA33" s="1">
        <v>148.36</v>
      </c>
      <c r="AB33" s="128">
        <f t="shared" si="6"/>
        <v>89.2552093162802</v>
      </c>
      <c r="AC33" s="130">
        <v>390.6666666666667</v>
      </c>
      <c r="AD33" s="130">
        <v>155.14</v>
      </c>
      <c r="AE33" s="128">
        <f t="shared" si="7"/>
        <v>93.33414109819161</v>
      </c>
      <c r="AF33" s="130">
        <v>484.93333333333334</v>
      </c>
      <c r="AG33" s="130">
        <v>131.56</v>
      </c>
      <c r="AH33" s="128">
        <f t="shared" si="8"/>
        <v>79.14812171508373</v>
      </c>
      <c r="AI33" s="130">
        <v>431.33333333333337</v>
      </c>
      <c r="AJ33" s="130">
        <v>53.91</v>
      </c>
      <c r="AK33" s="128">
        <f t="shared" si="9"/>
        <v>32.43292217741079</v>
      </c>
      <c r="AL33" s="131">
        <f t="shared" si="10"/>
        <v>77.54106470587564</v>
      </c>
      <c r="AM33" s="125"/>
    </row>
    <row r="34" spans="1:39" s="175" customFormat="1" ht="12.75">
      <c r="A34" s="107" t="s">
        <v>143</v>
      </c>
      <c r="B34" s="163">
        <v>4843.8</v>
      </c>
      <c r="C34" s="164">
        <v>0</v>
      </c>
      <c r="D34" s="164">
        <f t="shared" si="0"/>
        <v>4843.8</v>
      </c>
      <c r="E34" s="81">
        <f t="shared" si="1"/>
        <v>180.67374</v>
      </c>
      <c r="F34" s="152">
        <v>540.7</v>
      </c>
      <c r="G34" s="144">
        <v>54.12</v>
      </c>
      <c r="H34" s="152">
        <v>396.8</v>
      </c>
      <c r="I34" s="144">
        <v>41.16</v>
      </c>
      <c r="J34" s="152">
        <v>398.9</v>
      </c>
      <c r="K34" s="144">
        <v>40.41</v>
      </c>
      <c r="L34" s="152">
        <v>494.8</v>
      </c>
      <c r="M34" s="144">
        <v>53.77</v>
      </c>
      <c r="N34" s="152">
        <v>443.3</v>
      </c>
      <c r="O34" s="144">
        <v>114.9</v>
      </c>
      <c r="P34" s="119">
        <f t="shared" si="12"/>
        <v>63.595296139881754</v>
      </c>
      <c r="Q34" s="143">
        <v>484.6</v>
      </c>
      <c r="R34" s="144">
        <v>139.8</v>
      </c>
      <c r="S34" s="119">
        <f t="shared" si="13"/>
        <v>77.3770443895167</v>
      </c>
      <c r="T34" s="143">
        <v>440.77</v>
      </c>
      <c r="U34" s="144">
        <v>173.94</v>
      </c>
      <c r="V34" s="119">
        <f t="shared" si="11"/>
        <v>96.27298355588366</v>
      </c>
      <c r="W34" s="96">
        <v>476.69</v>
      </c>
      <c r="X34" s="7">
        <v>158.92</v>
      </c>
      <c r="Y34" s="128">
        <f t="shared" si="5"/>
        <v>87.9596558968669</v>
      </c>
      <c r="Z34" s="96">
        <v>440.03</v>
      </c>
      <c r="AA34" s="7">
        <v>166.68</v>
      </c>
      <c r="AB34" s="128">
        <f t="shared" si="6"/>
        <v>92.25469069273709</v>
      </c>
      <c r="AC34" s="128">
        <v>410.26666666666665</v>
      </c>
      <c r="AD34" s="128">
        <v>169.37</v>
      </c>
      <c r="AE34" s="128">
        <f t="shared" si="7"/>
        <v>93.74356229079001</v>
      </c>
      <c r="AF34" s="128">
        <v>437.0666666666667</v>
      </c>
      <c r="AG34" s="128">
        <v>145.38</v>
      </c>
      <c r="AH34" s="128">
        <f t="shared" si="8"/>
        <v>80.465484358712</v>
      </c>
      <c r="AI34" s="128">
        <v>306.1333333333334</v>
      </c>
      <c r="AJ34" s="128">
        <v>59.94</v>
      </c>
      <c r="AK34" s="128">
        <f t="shared" si="9"/>
        <v>33.17582289490437</v>
      </c>
      <c r="AL34" s="131">
        <f t="shared" si="10"/>
        <v>78.10556752741157</v>
      </c>
      <c r="AM34" s="174"/>
    </row>
    <row r="35" spans="1:39" s="175" customFormat="1" ht="12.75">
      <c r="A35" s="107" t="s">
        <v>144</v>
      </c>
      <c r="B35" s="171">
        <v>1626.9</v>
      </c>
      <c r="C35" s="173">
        <v>0</v>
      </c>
      <c r="D35" s="173">
        <f t="shared" si="0"/>
        <v>1626.9</v>
      </c>
      <c r="E35" s="108">
        <f t="shared" si="1"/>
        <v>60.683370000000004</v>
      </c>
      <c r="F35" s="152"/>
      <c r="G35" s="144"/>
      <c r="H35" s="143"/>
      <c r="I35" s="144"/>
      <c r="J35" s="152"/>
      <c r="K35" s="144"/>
      <c r="L35" s="152"/>
      <c r="M35" s="144"/>
      <c r="N35" s="152">
        <v>229.3</v>
      </c>
      <c r="O35" s="144">
        <v>55.51</v>
      </c>
      <c r="P35" s="119">
        <f t="shared" si="12"/>
        <v>91.47481426954369</v>
      </c>
      <c r="Q35" s="156">
        <v>232.2</v>
      </c>
      <c r="R35" s="144">
        <v>62.98</v>
      </c>
      <c r="S35" s="119">
        <f t="shared" si="13"/>
        <v>103.7846118302263</v>
      </c>
      <c r="T35" s="151">
        <v>224.8</v>
      </c>
      <c r="U35" s="144">
        <v>75.62</v>
      </c>
      <c r="V35" s="119">
        <f t="shared" si="11"/>
        <v>124.61404170533048</v>
      </c>
      <c r="W35" s="96">
        <v>234</v>
      </c>
      <c r="X35" s="139">
        <v>67.78</v>
      </c>
      <c r="Y35" s="128">
        <f t="shared" si="5"/>
        <v>111.69452190937979</v>
      </c>
      <c r="Z35" s="128">
        <v>229.4</v>
      </c>
      <c r="AA35" s="7">
        <v>66.26</v>
      </c>
      <c r="AB35" s="128">
        <f t="shared" si="6"/>
        <v>109.18971705098119</v>
      </c>
      <c r="AC35" s="128">
        <v>241.46666666666667</v>
      </c>
      <c r="AD35" s="128">
        <v>70.66</v>
      </c>
      <c r="AE35" s="128">
        <f t="shared" si="7"/>
        <v>116.44046795687186</v>
      </c>
      <c r="AF35" s="128">
        <v>253.73333333333335</v>
      </c>
      <c r="AG35" s="128">
        <v>56.9</v>
      </c>
      <c r="AH35" s="128">
        <f t="shared" si="8"/>
        <v>93.76539239663188</v>
      </c>
      <c r="AI35" s="128">
        <v>186.53333333333333</v>
      </c>
      <c r="AJ35" s="128">
        <v>24.94</v>
      </c>
      <c r="AK35" s="128">
        <f t="shared" si="9"/>
        <v>41.09857445293497</v>
      </c>
      <c r="AL35" s="131">
        <f t="shared" si="10"/>
        <v>99.00776769648752</v>
      </c>
      <c r="AM35" s="174"/>
    </row>
    <row r="36" spans="1:39" ht="12.75">
      <c r="A36" s="69" t="s">
        <v>38</v>
      </c>
      <c r="B36" s="163">
        <v>4471.1</v>
      </c>
      <c r="C36" s="164"/>
      <c r="D36" s="163">
        <v>4471.1</v>
      </c>
      <c r="E36" s="81"/>
      <c r="F36" s="152">
        <v>349.64</v>
      </c>
      <c r="G36" s="144">
        <v>26.9</v>
      </c>
      <c r="H36" s="152">
        <v>349.64</v>
      </c>
      <c r="I36" s="144">
        <v>19.87</v>
      </c>
      <c r="J36" s="152">
        <v>229.79</v>
      </c>
      <c r="K36" s="144">
        <v>18.32</v>
      </c>
      <c r="L36" s="152">
        <v>279.09</v>
      </c>
      <c r="M36" s="144">
        <v>25.82</v>
      </c>
      <c r="N36" s="152">
        <v>309.66</v>
      </c>
      <c r="O36" s="144">
        <v>80.72</v>
      </c>
      <c r="P36" s="119"/>
      <c r="Q36" s="143">
        <v>334.2666666666667</v>
      </c>
      <c r="R36" s="144">
        <v>94.32</v>
      </c>
      <c r="S36" s="119"/>
      <c r="T36" s="143">
        <v>296.93333333333334</v>
      </c>
      <c r="U36" s="144">
        <v>137.48</v>
      </c>
      <c r="V36" s="119"/>
      <c r="W36" s="143">
        <v>298.00000000000006</v>
      </c>
      <c r="X36" s="144">
        <v>147.76</v>
      </c>
      <c r="Y36" s="128">
        <f t="shared" si="5"/>
        <v>88.5999888590431</v>
      </c>
      <c r="Z36" s="143">
        <v>307.2</v>
      </c>
      <c r="AA36" s="144">
        <v>154.59</v>
      </c>
      <c r="AB36" s="128">
        <f t="shared" si="6"/>
        <v>92.69539982214044</v>
      </c>
      <c r="AC36" s="128">
        <v>318.1333333333333</v>
      </c>
      <c r="AD36" s="128">
        <v>105.74</v>
      </c>
      <c r="AE36" s="128">
        <f t="shared" si="7"/>
        <v>63.40391731155398</v>
      </c>
      <c r="AF36" s="128">
        <v>346.1333333333334</v>
      </c>
      <c r="AG36" s="128">
        <v>66.5</v>
      </c>
      <c r="AH36" s="128">
        <f t="shared" si="8"/>
        <v>39.874791954022506</v>
      </c>
      <c r="AI36" s="128">
        <v>272.1333333333333</v>
      </c>
      <c r="AJ36" s="128">
        <v>35.94</v>
      </c>
      <c r="AK36" s="128">
        <f t="shared" si="9"/>
        <v>21.550376283121334</v>
      </c>
      <c r="AL36" s="131">
        <f t="shared" si="10"/>
        <v>61.22489484597628</v>
      </c>
      <c r="AM36" s="125"/>
    </row>
    <row r="37" spans="1:39" s="175" customFormat="1" ht="12.75">
      <c r="A37" s="107" t="s">
        <v>150</v>
      </c>
      <c r="B37" s="163"/>
      <c r="C37" s="164"/>
      <c r="D37" s="164"/>
      <c r="E37" s="81"/>
      <c r="F37" s="143">
        <v>217.11</v>
      </c>
      <c r="G37" s="144">
        <v>25.15</v>
      </c>
      <c r="H37" s="143">
        <v>160.94</v>
      </c>
      <c r="I37" s="144">
        <v>23.03</v>
      </c>
      <c r="J37" s="143">
        <v>155.87</v>
      </c>
      <c r="K37" s="144">
        <v>24.01</v>
      </c>
      <c r="L37" s="143">
        <v>267.61</v>
      </c>
      <c r="M37" s="144">
        <v>55.72</v>
      </c>
      <c r="N37" s="143">
        <v>259.32</v>
      </c>
      <c r="O37" s="144">
        <v>158.71</v>
      </c>
      <c r="P37" s="119"/>
      <c r="Q37" s="143">
        <v>2548.666666666667</v>
      </c>
      <c r="R37" s="144">
        <v>191.15</v>
      </c>
      <c r="S37" s="119"/>
      <c r="T37" s="143">
        <v>301.33333333333337</v>
      </c>
      <c r="U37" s="144">
        <v>261.36</v>
      </c>
      <c r="V37" s="119"/>
      <c r="W37" s="143">
        <v>382.8</v>
      </c>
      <c r="X37" s="144">
        <v>285.59</v>
      </c>
      <c r="Y37" s="128"/>
      <c r="Z37" s="96">
        <v>147.71</v>
      </c>
      <c r="AA37" s="7">
        <v>103.17</v>
      </c>
      <c r="AB37" s="128"/>
      <c r="AC37" s="128">
        <v>157.33333333333334</v>
      </c>
      <c r="AD37" s="128">
        <v>92.81</v>
      </c>
      <c r="AE37" s="128"/>
      <c r="AF37" s="128">
        <v>160.4</v>
      </c>
      <c r="AG37" s="128">
        <v>89.39</v>
      </c>
      <c r="AH37" s="128"/>
      <c r="AI37" s="128">
        <v>213.0666666666667</v>
      </c>
      <c r="AJ37" s="128">
        <v>42.37</v>
      </c>
      <c r="AK37" s="128"/>
      <c r="AL37" s="131"/>
      <c r="AM37" s="174"/>
    </row>
    <row r="38" spans="1:39" s="175" customFormat="1" ht="12.75">
      <c r="A38" s="107" t="s">
        <v>151</v>
      </c>
      <c r="B38" s="171"/>
      <c r="C38" s="173"/>
      <c r="D38" s="173"/>
      <c r="E38" s="108"/>
      <c r="F38" s="143"/>
      <c r="G38" s="144"/>
      <c r="H38" s="143"/>
      <c r="I38" s="144"/>
      <c r="J38" s="143"/>
      <c r="K38" s="144"/>
      <c r="L38" s="143"/>
      <c r="M38" s="144"/>
      <c r="N38" s="143"/>
      <c r="O38" s="144"/>
      <c r="P38" s="119"/>
      <c r="Q38" s="156"/>
      <c r="R38" s="144"/>
      <c r="S38" s="119"/>
      <c r="T38" s="151"/>
      <c r="U38" s="144"/>
      <c r="V38" s="119"/>
      <c r="W38" s="140"/>
      <c r="X38" s="142"/>
      <c r="Y38" s="128"/>
      <c r="Z38" s="128">
        <v>174.61</v>
      </c>
      <c r="AA38" s="7">
        <v>162.62</v>
      </c>
      <c r="AB38" s="128"/>
      <c r="AC38" s="128">
        <v>149.33333333333334</v>
      </c>
      <c r="AD38" s="128">
        <v>144.45</v>
      </c>
      <c r="AE38" s="128"/>
      <c r="AF38" s="128">
        <v>201.86666666666667</v>
      </c>
      <c r="AG38" s="128">
        <v>136.05</v>
      </c>
      <c r="AH38" s="128"/>
      <c r="AI38" s="128">
        <v>217.73333333333332</v>
      </c>
      <c r="AJ38" s="128">
        <v>59.74</v>
      </c>
      <c r="AK38" s="128"/>
      <c r="AL38" s="131"/>
      <c r="AM38" s="174"/>
    </row>
    <row r="39" spans="1:39" s="175" customFormat="1" ht="12.75">
      <c r="A39" s="98" t="s">
        <v>165</v>
      </c>
      <c r="B39" s="179"/>
      <c r="C39" s="180"/>
      <c r="D39" s="180"/>
      <c r="E39" s="181">
        <f>D39*0.0373</f>
        <v>0</v>
      </c>
      <c r="F39" s="182"/>
      <c r="G39" s="183"/>
      <c r="H39" s="182"/>
      <c r="I39" s="183"/>
      <c r="J39" s="182"/>
      <c r="K39" s="183"/>
      <c r="L39" s="182"/>
      <c r="M39" s="183"/>
      <c r="N39" s="182"/>
      <c r="O39" s="183"/>
      <c r="P39" s="184"/>
      <c r="Q39" s="185"/>
      <c r="R39" s="183"/>
      <c r="S39" s="184"/>
      <c r="T39" s="186"/>
      <c r="U39" s="183"/>
      <c r="V39" s="184"/>
      <c r="W39" s="187"/>
      <c r="X39" s="188"/>
      <c r="Y39" s="189"/>
      <c r="Z39" s="189"/>
      <c r="AA39" s="190"/>
      <c r="AB39" s="191"/>
      <c r="AC39" s="128"/>
      <c r="AD39" s="128"/>
      <c r="AE39" s="128"/>
      <c r="AF39" s="128"/>
      <c r="AG39" s="128"/>
      <c r="AH39" s="128"/>
      <c r="AI39" s="128"/>
      <c r="AJ39" s="128"/>
      <c r="AK39" s="128"/>
      <c r="AL39" s="131"/>
      <c r="AM39" s="174"/>
    </row>
    <row r="40" spans="1:39" s="175" customFormat="1" ht="12.75">
      <c r="A40" s="98" t="s">
        <v>165</v>
      </c>
      <c r="B40" s="179"/>
      <c r="C40" s="180"/>
      <c r="D40" s="180"/>
      <c r="E40" s="181">
        <f>D40*0.0373</f>
        <v>0</v>
      </c>
      <c r="F40" s="182"/>
      <c r="G40" s="183"/>
      <c r="H40" s="182"/>
      <c r="I40" s="183"/>
      <c r="J40" s="182"/>
      <c r="K40" s="183"/>
      <c r="L40" s="182"/>
      <c r="M40" s="183"/>
      <c r="N40" s="182"/>
      <c r="O40" s="183"/>
      <c r="P40" s="184"/>
      <c r="Q40" s="185"/>
      <c r="R40" s="183"/>
      <c r="S40" s="184"/>
      <c r="T40" s="186"/>
      <c r="U40" s="183"/>
      <c r="V40" s="184"/>
      <c r="W40" s="187"/>
      <c r="X40" s="188"/>
      <c r="Y40" s="189"/>
      <c r="Z40" s="189"/>
      <c r="AA40" s="190"/>
      <c r="AB40" s="191"/>
      <c r="AC40" s="128"/>
      <c r="AD40" s="128"/>
      <c r="AE40" s="128"/>
      <c r="AF40" s="128"/>
      <c r="AG40" s="128"/>
      <c r="AH40" s="128"/>
      <c r="AI40" s="128"/>
      <c r="AJ40" s="128"/>
      <c r="AK40" s="128"/>
      <c r="AL40" s="131"/>
      <c r="AM40" s="174"/>
    </row>
    <row r="41" spans="1:39" s="175" customFormat="1" ht="12.75">
      <c r="A41" s="98" t="s">
        <v>166</v>
      </c>
      <c r="B41" s="179"/>
      <c r="C41" s="180"/>
      <c r="D41" s="180"/>
      <c r="E41" s="181">
        <f>D41*0.0373</f>
        <v>0</v>
      </c>
      <c r="F41" s="182"/>
      <c r="G41" s="183"/>
      <c r="H41" s="182"/>
      <c r="I41" s="183"/>
      <c r="J41" s="182"/>
      <c r="K41" s="183"/>
      <c r="L41" s="182"/>
      <c r="M41" s="183"/>
      <c r="N41" s="182"/>
      <c r="O41" s="183"/>
      <c r="P41" s="184"/>
      <c r="Q41" s="185"/>
      <c r="R41" s="183"/>
      <c r="S41" s="184"/>
      <c r="T41" s="186"/>
      <c r="U41" s="183"/>
      <c r="V41" s="184"/>
      <c r="W41" s="187"/>
      <c r="X41" s="188"/>
      <c r="Y41" s="189"/>
      <c r="Z41" s="189"/>
      <c r="AA41" s="190"/>
      <c r="AB41" s="191"/>
      <c r="AC41" s="128"/>
      <c r="AD41" s="128"/>
      <c r="AE41" s="128"/>
      <c r="AF41" s="128"/>
      <c r="AG41" s="128"/>
      <c r="AH41" s="128"/>
      <c r="AI41" s="128">
        <v>92.93333333333334</v>
      </c>
      <c r="AJ41" s="128">
        <v>14.55</v>
      </c>
      <c r="AK41" s="128"/>
      <c r="AL41" s="131"/>
      <c r="AM41" s="174"/>
    </row>
    <row r="42" spans="1:39" ht="12.75">
      <c r="A42" s="107" t="s">
        <v>132</v>
      </c>
      <c r="B42" s="171">
        <v>2583.9</v>
      </c>
      <c r="C42" s="171">
        <v>631.2</v>
      </c>
      <c r="D42" s="171">
        <f t="shared" si="0"/>
        <v>3215.1000000000004</v>
      </c>
      <c r="E42" s="108">
        <f aca="true" t="shared" si="14" ref="E42:E52">D42*0.0373</f>
        <v>119.92323000000002</v>
      </c>
      <c r="F42" s="152"/>
      <c r="G42" s="144"/>
      <c r="H42" s="152"/>
      <c r="I42" s="144"/>
      <c r="J42" s="152"/>
      <c r="K42" s="144"/>
      <c r="L42" s="152"/>
      <c r="M42" s="144"/>
      <c r="N42" s="152"/>
      <c r="O42" s="144"/>
      <c r="P42" s="119"/>
      <c r="Q42" s="152"/>
      <c r="R42" s="144"/>
      <c r="S42" s="119"/>
      <c r="T42" s="152"/>
      <c r="U42" s="144"/>
      <c r="V42" s="119"/>
      <c r="W42" s="96">
        <v>189.06666666666666</v>
      </c>
      <c r="X42" s="7">
        <v>70.86</v>
      </c>
      <c r="Y42" s="128">
        <f t="shared" si="5"/>
        <v>73.52188178665021</v>
      </c>
      <c r="Z42" s="96">
        <v>355.02</v>
      </c>
      <c r="AA42" s="7">
        <v>102.67</v>
      </c>
      <c r="AB42" s="128">
        <f t="shared" si="6"/>
        <v>106.52683605751308</v>
      </c>
      <c r="AC42" s="128">
        <v>311.6</v>
      </c>
      <c r="AD42" s="128">
        <v>110.73</v>
      </c>
      <c r="AE42" s="128">
        <f t="shared" si="7"/>
        <v>114.88961290200082</v>
      </c>
      <c r="AF42" s="128">
        <v>321.4666666666667</v>
      </c>
      <c r="AG42" s="128">
        <v>91.68</v>
      </c>
      <c r="AH42" s="128">
        <f t="shared" si="8"/>
        <v>95.12399269263466</v>
      </c>
      <c r="AI42" s="128">
        <v>310</v>
      </c>
      <c r="AJ42" s="128">
        <v>32.93</v>
      </c>
      <c r="AK42" s="128">
        <f t="shared" si="9"/>
        <v>34.167027480022455</v>
      </c>
      <c r="AL42" s="131">
        <f t="shared" si="10"/>
        <v>84.84587018376425</v>
      </c>
      <c r="AM42" s="125"/>
    </row>
    <row r="43" spans="1:39" ht="12.75">
      <c r="A43" s="61" t="s">
        <v>11</v>
      </c>
      <c r="B43" s="165">
        <v>2983.8</v>
      </c>
      <c r="C43" s="165">
        <v>476</v>
      </c>
      <c r="D43" s="165">
        <f t="shared" si="0"/>
        <v>3459.8</v>
      </c>
      <c r="E43" s="81">
        <f t="shared" si="14"/>
        <v>129.05054</v>
      </c>
      <c r="F43" s="158">
        <v>348.39</v>
      </c>
      <c r="G43" s="150">
        <v>15.15</v>
      </c>
      <c r="H43" s="158">
        <v>204.18</v>
      </c>
      <c r="I43" s="150">
        <v>12.3</v>
      </c>
      <c r="J43" s="158">
        <v>201.5</v>
      </c>
      <c r="K43" s="150">
        <v>11.9</v>
      </c>
      <c r="L43" s="158">
        <v>317.71</v>
      </c>
      <c r="M43" s="150">
        <v>14.32</v>
      </c>
      <c r="N43" s="158">
        <v>383.62</v>
      </c>
      <c r="O43" s="150">
        <v>72.6</v>
      </c>
      <c r="P43" s="121">
        <f>O43/$E43*100</f>
        <v>56.25702922281456</v>
      </c>
      <c r="Q43" s="149">
        <v>413.8666666666667</v>
      </c>
      <c r="R43" s="150">
        <v>96.07</v>
      </c>
      <c r="S43" s="121">
        <f>R43/$E43*100</f>
        <v>74.44370244401921</v>
      </c>
      <c r="T43" s="149">
        <v>387.73333333333335</v>
      </c>
      <c r="U43" s="150">
        <v>120.73</v>
      </c>
      <c r="V43" s="121">
        <f>U43/$E43*100</f>
        <v>93.55249501474383</v>
      </c>
      <c r="W43" s="124">
        <v>380.9</v>
      </c>
      <c r="X43" s="1">
        <v>87.66</v>
      </c>
      <c r="Y43" s="128">
        <f t="shared" si="5"/>
        <v>78.76312246991662</v>
      </c>
      <c r="Z43" s="124">
        <v>395.69</v>
      </c>
      <c r="AA43" s="1">
        <v>100.48</v>
      </c>
      <c r="AB43" s="128">
        <f t="shared" si="6"/>
        <v>90.28198204172055</v>
      </c>
      <c r="AC43" s="130">
        <v>430.40000000000003</v>
      </c>
      <c r="AD43" s="130">
        <v>118.69</v>
      </c>
      <c r="AE43" s="128">
        <f t="shared" si="7"/>
        <v>106.64379427280863</v>
      </c>
      <c r="AF43" s="130">
        <v>500.80000000000007</v>
      </c>
      <c r="AG43" s="130">
        <v>99.3</v>
      </c>
      <c r="AH43" s="128">
        <f t="shared" si="8"/>
        <v>89.22174379720194</v>
      </c>
      <c r="AI43" s="130">
        <v>452.8</v>
      </c>
      <c r="AJ43" s="130">
        <v>39.76</v>
      </c>
      <c r="AK43" s="128">
        <f t="shared" si="9"/>
        <v>35.72463779835598</v>
      </c>
      <c r="AL43" s="131">
        <f t="shared" si="10"/>
        <v>78.11106338269765</v>
      </c>
      <c r="AM43" s="125"/>
    </row>
    <row r="44" spans="1:39" ht="12.75">
      <c r="A44" s="107" t="s">
        <v>131</v>
      </c>
      <c r="B44" s="163">
        <v>3204.1</v>
      </c>
      <c r="C44" s="164"/>
      <c r="D44" s="164">
        <f t="shared" si="0"/>
        <v>3204.1</v>
      </c>
      <c r="E44" s="108">
        <f t="shared" si="14"/>
        <v>119.51293</v>
      </c>
      <c r="F44" s="152"/>
      <c r="G44" s="144"/>
      <c r="H44" s="152"/>
      <c r="I44" s="144"/>
      <c r="J44" s="152"/>
      <c r="K44" s="144"/>
      <c r="L44" s="152"/>
      <c r="M44" s="144"/>
      <c r="N44" s="152"/>
      <c r="O44" s="144"/>
      <c r="P44" s="119"/>
      <c r="Q44" s="152"/>
      <c r="R44" s="144"/>
      <c r="S44" s="119"/>
      <c r="T44" s="152"/>
      <c r="U44" s="144"/>
      <c r="V44" s="119"/>
      <c r="W44" s="96">
        <v>359.06666666666666</v>
      </c>
      <c r="X44" s="7">
        <v>91.33</v>
      </c>
      <c r="Y44" s="128">
        <f t="shared" si="5"/>
        <v>76.41850969598018</v>
      </c>
      <c r="Z44" s="143">
        <v>591.43</v>
      </c>
      <c r="AA44" s="144">
        <v>168.34</v>
      </c>
      <c r="AB44" s="128">
        <f t="shared" si="6"/>
        <v>140.85505225250523</v>
      </c>
      <c r="AC44" s="128">
        <v>577.0666666666667</v>
      </c>
      <c r="AD44" s="128">
        <v>126.58</v>
      </c>
      <c r="AE44" s="128">
        <f t="shared" si="7"/>
        <v>105.91322629275344</v>
      </c>
      <c r="AF44" s="128">
        <v>647.0666666666667</v>
      </c>
      <c r="AG44" s="128">
        <v>114.05</v>
      </c>
      <c r="AH44" s="128">
        <f t="shared" si="8"/>
        <v>95.4290050457302</v>
      </c>
      <c r="AI44" s="128">
        <v>444.4</v>
      </c>
      <c r="AJ44" s="128">
        <v>39.13</v>
      </c>
      <c r="AK44" s="128">
        <f t="shared" si="9"/>
        <v>32.74122724629043</v>
      </c>
      <c r="AL44" s="131">
        <f t="shared" si="10"/>
        <v>90.27140410665189</v>
      </c>
      <c r="AM44" s="125"/>
    </row>
    <row r="45" spans="1:39" ht="12.75">
      <c r="A45" s="69" t="s">
        <v>64</v>
      </c>
      <c r="B45" s="163">
        <v>3155</v>
      </c>
      <c r="C45" s="164">
        <v>473.8</v>
      </c>
      <c r="D45" s="164">
        <f t="shared" si="0"/>
        <v>3628.8</v>
      </c>
      <c r="E45" s="81">
        <f t="shared" si="14"/>
        <v>135.35424</v>
      </c>
      <c r="F45" s="155">
        <v>350.55</v>
      </c>
      <c r="G45" s="146">
        <v>36.44</v>
      </c>
      <c r="H45" s="155">
        <v>306.07</v>
      </c>
      <c r="I45" s="146">
        <v>17.04</v>
      </c>
      <c r="J45" s="155">
        <v>345.86</v>
      </c>
      <c r="K45" s="146">
        <v>18.34</v>
      </c>
      <c r="L45" s="155">
        <v>370.59</v>
      </c>
      <c r="M45" s="146">
        <v>20.21</v>
      </c>
      <c r="N45" s="155">
        <v>411.88</v>
      </c>
      <c r="O45" s="146">
        <v>72.37</v>
      </c>
      <c r="P45" s="120">
        <f>O45/$E45*100</f>
        <v>53.46710971152437</v>
      </c>
      <c r="Q45" s="145">
        <v>353.4666666666667</v>
      </c>
      <c r="R45" s="146">
        <v>90.1</v>
      </c>
      <c r="S45" s="120">
        <f>R45/$E45*100</f>
        <v>66.56607136946725</v>
      </c>
      <c r="T45" s="145">
        <v>406.26666666666665</v>
      </c>
      <c r="U45" s="146">
        <v>119.56</v>
      </c>
      <c r="V45" s="120">
        <f>U45/$E45*100</f>
        <v>88.33118194154834</v>
      </c>
      <c r="W45" s="122">
        <v>408.1333333333334</v>
      </c>
      <c r="X45" s="8">
        <v>62.07</v>
      </c>
      <c r="Y45" s="128">
        <f t="shared" si="5"/>
        <v>52.744059176676025</v>
      </c>
      <c r="Z45" s="145">
        <v>398.78</v>
      </c>
      <c r="AA45" s="146">
        <v>136.18</v>
      </c>
      <c r="AB45" s="128">
        <f t="shared" si="6"/>
        <v>115.71912322667539</v>
      </c>
      <c r="AC45" s="129">
        <v>431.8666666666667</v>
      </c>
      <c r="AD45" s="129">
        <v>110.3</v>
      </c>
      <c r="AE45" s="128">
        <f t="shared" si="7"/>
        <v>93.72756125644217</v>
      </c>
      <c r="AF45" s="129">
        <v>469.7333333333333</v>
      </c>
      <c r="AG45" s="129">
        <v>94.25</v>
      </c>
      <c r="AH45" s="128">
        <f t="shared" si="8"/>
        <v>80.08905392946215</v>
      </c>
      <c r="AI45" s="129">
        <v>383.73333333333335</v>
      </c>
      <c r="AJ45" s="129">
        <v>37.26</v>
      </c>
      <c r="AK45" s="128">
        <f t="shared" si="9"/>
        <v>31.66173102824148</v>
      </c>
      <c r="AL45" s="131">
        <f t="shared" si="10"/>
        <v>72.78823645500465</v>
      </c>
      <c r="AM45" s="125"/>
    </row>
    <row r="46" spans="1:39" ht="12.75">
      <c r="A46" s="107" t="s">
        <v>164</v>
      </c>
      <c r="B46" s="171">
        <v>3137.5</v>
      </c>
      <c r="C46" s="173">
        <v>29.2</v>
      </c>
      <c r="D46" s="164">
        <f t="shared" si="0"/>
        <v>3166.7</v>
      </c>
      <c r="E46" s="108">
        <f>D46*0.0373</f>
        <v>118.11791</v>
      </c>
      <c r="F46" s="152"/>
      <c r="G46" s="144"/>
      <c r="H46" s="143"/>
      <c r="I46" s="144"/>
      <c r="J46" s="152"/>
      <c r="K46" s="144"/>
      <c r="L46" s="152"/>
      <c r="M46" s="144"/>
      <c r="N46" s="152"/>
      <c r="O46" s="144"/>
      <c r="P46" s="119"/>
      <c r="Q46" s="156"/>
      <c r="R46" s="144"/>
      <c r="S46" s="119"/>
      <c r="T46" s="151"/>
      <c r="U46" s="144"/>
      <c r="V46" s="119"/>
      <c r="W46" s="140"/>
      <c r="X46" s="142"/>
      <c r="Y46" s="128">
        <f t="shared" si="5"/>
        <v>0</v>
      </c>
      <c r="Z46" s="141"/>
      <c r="AA46" s="178"/>
      <c r="AB46" s="128">
        <f t="shared" si="6"/>
        <v>0</v>
      </c>
      <c r="AC46" s="129">
        <v>313.06666666666666</v>
      </c>
      <c r="AD46" s="129">
        <v>115.39</v>
      </c>
      <c r="AE46" s="128">
        <f t="shared" si="7"/>
        <v>98.59970306441794</v>
      </c>
      <c r="AF46" s="129">
        <v>488.40000000000003</v>
      </c>
      <c r="AG46" s="129">
        <v>130.05</v>
      </c>
      <c r="AH46" s="128">
        <f t="shared" si="8"/>
        <v>111.12653941873259</v>
      </c>
      <c r="AI46" s="129">
        <v>442.1333333333333</v>
      </c>
      <c r="AJ46" s="129">
        <v>53.6</v>
      </c>
      <c r="AK46" s="128">
        <f t="shared" si="9"/>
        <v>45.80071136366064</v>
      </c>
      <c r="AL46" s="131">
        <f t="shared" si="10"/>
        <v>51.10539076936224</v>
      </c>
      <c r="AM46" s="125"/>
    </row>
    <row r="47" spans="1:39" ht="12.75">
      <c r="A47" s="69" t="s">
        <v>12</v>
      </c>
      <c r="B47" s="163">
        <v>3203.6</v>
      </c>
      <c r="C47" s="164">
        <v>40.8</v>
      </c>
      <c r="D47" s="164">
        <f t="shared" si="0"/>
        <v>3244.4</v>
      </c>
      <c r="E47" s="81">
        <f t="shared" si="14"/>
        <v>121.01612</v>
      </c>
      <c r="F47" s="152">
        <v>406.38</v>
      </c>
      <c r="G47" s="144">
        <v>19.71</v>
      </c>
      <c r="H47" s="152">
        <v>253.4</v>
      </c>
      <c r="I47" s="144">
        <v>13.05</v>
      </c>
      <c r="J47" s="152">
        <v>280.96</v>
      </c>
      <c r="K47" s="144">
        <v>15.07</v>
      </c>
      <c r="L47" s="152">
        <v>382.35</v>
      </c>
      <c r="M47" s="144">
        <v>20.43</v>
      </c>
      <c r="N47" s="152">
        <v>376.61</v>
      </c>
      <c r="O47" s="144">
        <v>75.23</v>
      </c>
      <c r="P47" s="119">
        <f>O47/$E47*100</f>
        <v>62.16527186626046</v>
      </c>
      <c r="Q47" s="143">
        <v>391.73333333333335</v>
      </c>
      <c r="R47" s="144">
        <v>91.65</v>
      </c>
      <c r="S47" s="119">
        <f>R47/$E47*100</f>
        <v>75.73371216991588</v>
      </c>
      <c r="T47" s="143">
        <v>383.06666666666666</v>
      </c>
      <c r="U47" s="144">
        <v>114.54</v>
      </c>
      <c r="V47" s="119">
        <f>U47/$E47*100</f>
        <v>94.64854764803235</v>
      </c>
      <c r="W47" s="96">
        <v>386.2666666666667</v>
      </c>
      <c r="X47" s="7">
        <v>69.27</v>
      </c>
      <c r="Y47" s="128">
        <f t="shared" si="5"/>
        <v>57.9693019615667</v>
      </c>
      <c r="Z47" s="143">
        <v>384.66</v>
      </c>
      <c r="AA47" s="144">
        <v>129.02</v>
      </c>
      <c r="AB47" s="128">
        <f t="shared" si="6"/>
        <v>107.97169538156975</v>
      </c>
      <c r="AC47" s="128">
        <v>418.1333333333333</v>
      </c>
      <c r="AD47" s="128">
        <v>110.14</v>
      </c>
      <c r="AE47" s="128">
        <f t="shared" si="7"/>
        <v>92.1717759209897</v>
      </c>
      <c r="AF47" s="128">
        <v>465.6</v>
      </c>
      <c r="AG47" s="128">
        <v>91.28</v>
      </c>
      <c r="AH47" s="128">
        <f t="shared" si="8"/>
        <v>76.38859366322808</v>
      </c>
      <c r="AI47" s="128">
        <v>356.40000000000003</v>
      </c>
      <c r="AJ47" s="128">
        <v>34.75</v>
      </c>
      <c r="AK47" s="128">
        <f t="shared" si="9"/>
        <v>29.080889896989216</v>
      </c>
      <c r="AL47" s="131">
        <f t="shared" si="10"/>
        <v>74.51622356356901</v>
      </c>
      <c r="AM47" s="125"/>
    </row>
    <row r="48" spans="1:39" ht="12.75">
      <c r="A48" s="107" t="s">
        <v>125</v>
      </c>
      <c r="B48" s="163">
        <v>4004</v>
      </c>
      <c r="C48" s="164">
        <v>0</v>
      </c>
      <c r="D48" s="164">
        <f t="shared" si="0"/>
        <v>4004</v>
      </c>
      <c r="E48" s="81">
        <f t="shared" si="14"/>
        <v>149.3492</v>
      </c>
      <c r="F48" s="152">
        <v>499.11</v>
      </c>
      <c r="G48" s="144">
        <v>21.89</v>
      </c>
      <c r="H48" s="152">
        <v>384.4</v>
      </c>
      <c r="I48" s="144">
        <v>29.38</v>
      </c>
      <c r="J48" s="152">
        <v>322.29</v>
      </c>
      <c r="K48" s="144">
        <v>27.27</v>
      </c>
      <c r="L48" s="152">
        <v>382.2</v>
      </c>
      <c r="M48" s="144">
        <v>32.17</v>
      </c>
      <c r="N48" s="152">
        <v>418.58</v>
      </c>
      <c r="O48" s="144">
        <v>96.47</v>
      </c>
      <c r="P48" s="119">
        <f>O48/$E48*100</f>
        <v>64.5935833603394</v>
      </c>
      <c r="Q48" s="143">
        <v>432.40000000000003</v>
      </c>
      <c r="R48" s="144">
        <v>118.31</v>
      </c>
      <c r="S48" s="119">
        <f>R48/$E48*100</f>
        <v>79.2170296191744</v>
      </c>
      <c r="T48" s="143">
        <v>414.6666666666667</v>
      </c>
      <c r="U48" s="144">
        <v>155.37</v>
      </c>
      <c r="V48" s="119">
        <f>U48/$E48*100</f>
        <v>104.03135738256381</v>
      </c>
      <c r="W48" s="96">
        <v>460.80000000000007</v>
      </c>
      <c r="X48" s="7">
        <v>129.05</v>
      </c>
      <c r="Y48" s="128">
        <f t="shared" si="5"/>
        <v>86.40822983986524</v>
      </c>
      <c r="Z48" s="96">
        <v>486.16</v>
      </c>
      <c r="AA48" s="7">
        <v>142.2</v>
      </c>
      <c r="AB48" s="128">
        <f t="shared" si="6"/>
        <v>95.21309789406304</v>
      </c>
      <c r="AC48" s="128">
        <v>481.33333333333337</v>
      </c>
      <c r="AD48" s="128">
        <v>140.51</v>
      </c>
      <c r="AE48" s="128">
        <f t="shared" si="7"/>
        <v>94.08152169546271</v>
      </c>
      <c r="AF48" s="128">
        <v>470.40000000000003</v>
      </c>
      <c r="AG48" s="128">
        <v>114.18</v>
      </c>
      <c r="AH48" s="128">
        <f t="shared" si="8"/>
        <v>76.45169843561264</v>
      </c>
      <c r="AI48" s="128">
        <v>351.2</v>
      </c>
      <c r="AJ48" s="128">
        <v>51.43</v>
      </c>
      <c r="AK48" s="128">
        <f t="shared" si="9"/>
        <v>34.43607331006795</v>
      </c>
      <c r="AL48" s="131">
        <f t="shared" si="10"/>
        <v>79.30407394214366</v>
      </c>
      <c r="AM48" s="125"/>
    </row>
    <row r="49" spans="1:39" ht="12.75">
      <c r="A49" s="107" t="s">
        <v>126</v>
      </c>
      <c r="B49" s="163">
        <v>4043.2</v>
      </c>
      <c r="C49" s="164">
        <v>243</v>
      </c>
      <c r="D49" s="164">
        <f t="shared" si="0"/>
        <v>4286.2</v>
      </c>
      <c r="E49" s="81">
        <f t="shared" si="14"/>
        <v>159.87526</v>
      </c>
      <c r="F49" s="153">
        <v>429.76</v>
      </c>
      <c r="G49" s="154">
        <v>35.69</v>
      </c>
      <c r="H49" s="153">
        <v>339.39</v>
      </c>
      <c r="I49" s="154">
        <v>30.02</v>
      </c>
      <c r="J49" s="153">
        <v>379.18</v>
      </c>
      <c r="K49" s="154">
        <v>26.19</v>
      </c>
      <c r="L49" s="153">
        <v>251.95</v>
      </c>
      <c r="M49" s="154">
        <v>24.16</v>
      </c>
      <c r="N49" s="153">
        <v>390.87</v>
      </c>
      <c r="O49" s="154">
        <v>85.6</v>
      </c>
      <c r="P49" s="136">
        <f>O49/$E49*100</f>
        <v>53.54174248098174</v>
      </c>
      <c r="Q49" s="153">
        <v>413.73333333333335</v>
      </c>
      <c r="R49" s="154">
        <v>99.22</v>
      </c>
      <c r="S49" s="136">
        <f>R49/$E49*100</f>
        <v>62.06088421685757</v>
      </c>
      <c r="T49" s="153">
        <v>439.06666666666666</v>
      </c>
      <c r="U49" s="154">
        <v>128.24</v>
      </c>
      <c r="V49" s="136">
        <f>U49/$E49*100</f>
        <v>80.21253569814367</v>
      </c>
      <c r="W49" s="134">
        <v>480.20000000000005</v>
      </c>
      <c r="X49" s="135">
        <v>103.57</v>
      </c>
      <c r="Y49" s="128">
        <f t="shared" si="5"/>
        <v>68.67519794264835</v>
      </c>
      <c r="Z49" s="134">
        <v>455.95</v>
      </c>
      <c r="AA49" s="135">
        <v>114.43</v>
      </c>
      <c r="AB49" s="128">
        <f t="shared" si="6"/>
        <v>75.87624698829055</v>
      </c>
      <c r="AC49" s="137">
        <v>419.73333333333335</v>
      </c>
      <c r="AD49" s="137">
        <v>126.7</v>
      </c>
      <c r="AE49" s="128">
        <f t="shared" si="7"/>
        <v>84.01223886582551</v>
      </c>
      <c r="AF49" s="137">
        <v>429.4666666666667</v>
      </c>
      <c r="AG49" s="137">
        <v>106.53</v>
      </c>
      <c r="AH49" s="128">
        <f t="shared" si="8"/>
        <v>70.63791480960056</v>
      </c>
      <c r="AI49" s="137">
        <v>321.06666666666666</v>
      </c>
      <c r="AJ49" s="137">
        <v>48.9</v>
      </c>
      <c r="AK49" s="128">
        <f t="shared" si="9"/>
        <v>32.424613106068406</v>
      </c>
      <c r="AL49" s="131">
        <f t="shared" si="10"/>
        <v>65.93017176355204</v>
      </c>
      <c r="AM49" s="125"/>
    </row>
    <row r="50" spans="1:39" ht="12.75">
      <c r="A50" s="107" t="s">
        <v>163</v>
      </c>
      <c r="B50" s="171">
        <v>4844.23</v>
      </c>
      <c r="C50" s="173"/>
      <c r="D50" s="173"/>
      <c r="E50" s="108">
        <f>D50*0.0373</f>
        <v>0</v>
      </c>
      <c r="F50" s="143"/>
      <c r="G50" s="144"/>
      <c r="H50" s="143"/>
      <c r="I50" s="144"/>
      <c r="J50" s="143"/>
      <c r="K50" s="144"/>
      <c r="L50" s="143"/>
      <c r="M50" s="144"/>
      <c r="N50" s="143"/>
      <c r="O50" s="144"/>
      <c r="P50" s="119"/>
      <c r="Q50" s="156"/>
      <c r="R50" s="144"/>
      <c r="S50" s="119"/>
      <c r="T50" s="151"/>
      <c r="U50" s="144"/>
      <c r="V50" s="119"/>
      <c r="W50" s="140"/>
      <c r="X50" s="142"/>
      <c r="Y50" s="128">
        <f t="shared" si="5"/>
        <v>0</v>
      </c>
      <c r="Z50" s="141"/>
      <c r="AA50" s="178"/>
      <c r="AB50" s="128">
        <f t="shared" si="6"/>
        <v>0</v>
      </c>
      <c r="AC50" s="137"/>
      <c r="AD50" s="137"/>
      <c r="AE50" s="128">
        <f t="shared" si="7"/>
        <v>0</v>
      </c>
      <c r="AF50" s="137">
        <v>419.8666666666667</v>
      </c>
      <c r="AG50" s="137">
        <v>106.21</v>
      </c>
      <c r="AH50" s="128">
        <f t="shared" si="8"/>
        <v>58.78030322899449</v>
      </c>
      <c r="AI50" s="137">
        <v>472.93333333333334</v>
      </c>
      <c r="AJ50" s="137">
        <v>61.54</v>
      </c>
      <c r="AK50" s="128">
        <f t="shared" si="9"/>
        <v>34.058373606179465</v>
      </c>
      <c r="AL50" s="131">
        <f t="shared" si="10"/>
        <v>18.567735367034793</v>
      </c>
      <c r="AM50" s="125"/>
    </row>
    <row r="51" spans="1:39" ht="12.75">
      <c r="A51" s="132" t="s">
        <v>6</v>
      </c>
      <c r="B51" s="163">
        <v>3895.9</v>
      </c>
      <c r="C51" s="170">
        <v>117.4</v>
      </c>
      <c r="D51" s="170">
        <f t="shared" si="0"/>
        <v>4013.3</v>
      </c>
      <c r="E51" s="133">
        <f t="shared" si="14"/>
        <v>149.69609</v>
      </c>
      <c r="F51" s="155">
        <v>479.51</v>
      </c>
      <c r="G51" s="146">
        <v>29.77</v>
      </c>
      <c r="H51" s="155">
        <v>403.36</v>
      </c>
      <c r="I51" s="146">
        <v>25.17</v>
      </c>
      <c r="J51" s="155">
        <v>374.45</v>
      </c>
      <c r="K51" s="146">
        <v>23.32</v>
      </c>
      <c r="L51" s="155">
        <v>288.68</v>
      </c>
      <c r="M51" s="146">
        <v>20</v>
      </c>
      <c r="N51" s="155">
        <v>536.67</v>
      </c>
      <c r="O51" s="146">
        <v>97.37</v>
      </c>
      <c r="P51" s="120">
        <f>O51/$E51*100</f>
        <v>65.04511908093258</v>
      </c>
      <c r="Q51" s="145">
        <v>377.33333333333337</v>
      </c>
      <c r="R51" s="146">
        <v>111.08</v>
      </c>
      <c r="S51" s="120">
        <f>R51/$E51*100</f>
        <v>74.20367492564435</v>
      </c>
      <c r="T51" s="145">
        <v>414.4</v>
      </c>
      <c r="U51" s="146">
        <v>133.88</v>
      </c>
      <c r="V51" s="120">
        <f>U51/$E51*100</f>
        <v>89.43453366083243</v>
      </c>
      <c r="W51" s="122">
        <v>449.03333333333336</v>
      </c>
      <c r="X51" s="8">
        <v>117.3</v>
      </c>
      <c r="Y51" s="128">
        <f t="shared" si="5"/>
        <v>80.7200420432369</v>
      </c>
      <c r="Z51" s="122">
        <v>415.93</v>
      </c>
      <c r="AA51" s="8">
        <v>130.36</v>
      </c>
      <c r="AB51" s="128">
        <f t="shared" si="6"/>
        <v>89.70728628095792</v>
      </c>
      <c r="AC51" s="129">
        <v>407.33333333333337</v>
      </c>
      <c r="AD51" s="129">
        <v>134.01</v>
      </c>
      <c r="AE51" s="128">
        <f t="shared" si="7"/>
        <v>92.21903524479264</v>
      </c>
      <c r="AF51" s="129">
        <v>399.06666666666666</v>
      </c>
      <c r="AG51" s="129">
        <v>120.56</v>
      </c>
      <c r="AH51" s="128">
        <f t="shared" si="8"/>
        <v>82.9634123506619</v>
      </c>
      <c r="AI51" s="129">
        <v>321.8666666666667</v>
      </c>
      <c r="AJ51" s="129">
        <v>44.68</v>
      </c>
      <c r="AK51" s="128">
        <f t="shared" si="9"/>
        <v>30.746559918941387</v>
      </c>
      <c r="AL51" s="131">
        <f t="shared" si="10"/>
        <v>75.62995793825002</v>
      </c>
      <c r="AM51" s="125"/>
    </row>
    <row r="52" spans="1:39" ht="12.75">
      <c r="A52" s="111" t="s">
        <v>124</v>
      </c>
      <c r="B52" s="169"/>
      <c r="C52" s="170"/>
      <c r="D52" s="170"/>
      <c r="E52" s="112">
        <f t="shared" si="14"/>
        <v>0</v>
      </c>
      <c r="F52" s="155"/>
      <c r="G52" s="146"/>
      <c r="H52" s="155"/>
      <c r="I52" s="146"/>
      <c r="J52" s="155"/>
      <c r="K52" s="146"/>
      <c r="L52" s="155"/>
      <c r="M52" s="146"/>
      <c r="N52" s="155"/>
      <c r="O52" s="146"/>
      <c r="P52" s="120"/>
      <c r="Q52" s="155"/>
      <c r="R52" s="146"/>
      <c r="S52" s="120"/>
      <c r="T52" s="145">
        <v>787.86</v>
      </c>
      <c r="U52" s="146">
        <v>88.03</v>
      </c>
      <c r="V52" s="120"/>
      <c r="W52" s="145">
        <v>1569.83</v>
      </c>
      <c r="X52" s="146">
        <v>108.36</v>
      </c>
      <c r="Y52" s="128"/>
      <c r="Z52" s="145">
        <v>127.52</v>
      </c>
      <c r="AA52" s="146">
        <v>121.83</v>
      </c>
      <c r="AB52" s="128"/>
      <c r="AC52" s="129">
        <f>14021.3333333333*0.075</f>
        <v>1051.5999999999974</v>
      </c>
      <c r="AD52" s="129">
        <v>90.24</v>
      </c>
      <c r="AE52" s="128"/>
      <c r="AF52" s="129">
        <v>196.02</v>
      </c>
      <c r="AG52" s="129">
        <v>79.36</v>
      </c>
      <c r="AH52" s="128"/>
      <c r="AI52" s="129">
        <f>2210.53333333333*0.075</f>
        <v>165.78999999999976</v>
      </c>
      <c r="AJ52" s="129">
        <v>33.08</v>
      </c>
      <c r="AK52" s="128"/>
      <c r="AL52" s="131"/>
      <c r="AM52" s="125"/>
    </row>
    <row r="55" ht="12.75">
      <c r="A55" s="177" t="s">
        <v>153</v>
      </c>
    </row>
  </sheetData>
  <sheetProtection/>
  <mergeCells count="16">
    <mergeCell ref="B2:B4"/>
    <mergeCell ref="C2:C4"/>
    <mergeCell ref="D2:D4"/>
    <mergeCell ref="Q2:S2"/>
    <mergeCell ref="T2:V2"/>
    <mergeCell ref="W2:Y2"/>
    <mergeCell ref="F2:G2"/>
    <mergeCell ref="H2:I2"/>
    <mergeCell ref="J2:K2"/>
    <mergeCell ref="L2:M2"/>
    <mergeCell ref="AL2:AL4"/>
    <mergeCell ref="AF2:AH2"/>
    <mergeCell ref="AI2:AK2"/>
    <mergeCell ref="N2:P2"/>
    <mergeCell ref="AC2:AE2"/>
    <mergeCell ref="Z2:AB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E37"/>
  <sheetViews>
    <sheetView zoomScalePageLayoutView="0" workbookViewId="0" topLeftCell="A1">
      <pane xSplit="1" topLeftCell="N1" activePane="topRight" state="frozen"/>
      <selection pane="topLeft" activeCell="A1" sqref="A1"/>
      <selection pane="topRight" activeCell="AB6" sqref="AB6"/>
    </sheetView>
  </sheetViews>
  <sheetFormatPr defaultColWidth="9.140625" defaultRowHeight="12.75"/>
  <cols>
    <col min="1" max="1" width="18.7109375" style="0" customWidth="1"/>
    <col min="2" max="3" width="11.00390625" style="0" customWidth="1"/>
    <col min="4" max="26" width="5.7109375" style="0" customWidth="1"/>
    <col min="27" max="27" width="5.8515625" style="0" customWidth="1"/>
    <col min="28" max="28" width="11.7109375" style="0" customWidth="1"/>
    <col min="29" max="29" width="11.8515625" style="0" customWidth="1"/>
  </cols>
  <sheetData>
    <row r="1" spans="1:27" ht="13.5" thickBot="1">
      <c r="A1" s="3"/>
      <c r="B1" s="79"/>
      <c r="C1" s="343"/>
      <c r="D1" s="343"/>
      <c r="E1" s="343"/>
      <c r="F1" s="34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44"/>
      <c r="U1" s="344"/>
      <c r="V1" s="344"/>
      <c r="W1" s="344"/>
      <c r="X1" s="344"/>
      <c r="Y1" s="97"/>
      <c r="Z1" s="97"/>
      <c r="AA1" s="97"/>
    </row>
    <row r="2" spans="1:28" ht="12.75">
      <c r="A2" s="35"/>
      <c r="B2" s="36" t="s">
        <v>45</v>
      </c>
      <c r="C2" s="35" t="s">
        <v>48</v>
      </c>
      <c r="D2" s="332" t="s">
        <v>30</v>
      </c>
      <c r="E2" s="342"/>
      <c r="F2" s="342"/>
      <c r="G2" s="332" t="s">
        <v>28</v>
      </c>
      <c r="H2" s="342"/>
      <c r="I2" s="342"/>
      <c r="J2" s="332" t="s">
        <v>49</v>
      </c>
      <c r="K2" s="342"/>
      <c r="L2" s="333"/>
      <c r="M2" s="332" t="s">
        <v>50</v>
      </c>
      <c r="N2" s="342"/>
      <c r="O2" s="333"/>
      <c r="P2" s="332" t="s">
        <v>35</v>
      </c>
      <c r="Q2" s="342"/>
      <c r="R2" s="333"/>
      <c r="S2" s="332" t="s">
        <v>36</v>
      </c>
      <c r="T2" s="342"/>
      <c r="U2" s="333"/>
      <c r="V2" s="332" t="s">
        <v>37</v>
      </c>
      <c r="W2" s="342"/>
      <c r="X2" s="333"/>
      <c r="Y2" s="332" t="s">
        <v>70</v>
      </c>
      <c r="Z2" s="342"/>
      <c r="AA2" s="333"/>
      <c r="AB2" s="339" t="s">
        <v>138</v>
      </c>
    </row>
    <row r="3" spans="1:28" ht="12.75">
      <c r="A3" s="38" t="s">
        <v>0</v>
      </c>
      <c r="B3" s="39" t="s">
        <v>27</v>
      </c>
      <c r="C3" s="40" t="s">
        <v>52</v>
      </c>
      <c r="D3" s="41" t="s">
        <v>29</v>
      </c>
      <c r="E3" s="42" t="s">
        <v>31</v>
      </c>
      <c r="F3" s="41" t="s">
        <v>53</v>
      </c>
      <c r="G3" s="43" t="s">
        <v>29</v>
      </c>
      <c r="H3" s="42" t="s">
        <v>31</v>
      </c>
      <c r="I3" s="41" t="s">
        <v>53</v>
      </c>
      <c r="J3" s="43" t="s">
        <v>29</v>
      </c>
      <c r="K3" s="42" t="s">
        <v>31</v>
      </c>
      <c r="L3" s="44" t="s">
        <v>53</v>
      </c>
      <c r="M3" s="43" t="s">
        <v>29</v>
      </c>
      <c r="N3" s="42" t="s">
        <v>31</v>
      </c>
      <c r="O3" s="44" t="s">
        <v>53</v>
      </c>
      <c r="P3" s="43" t="s">
        <v>29</v>
      </c>
      <c r="Q3" s="42" t="s">
        <v>31</v>
      </c>
      <c r="R3" s="44" t="s">
        <v>53</v>
      </c>
      <c r="S3" s="43" t="s">
        <v>29</v>
      </c>
      <c r="T3" s="42" t="s">
        <v>31</v>
      </c>
      <c r="U3" s="44" t="s">
        <v>53</v>
      </c>
      <c r="V3" s="43" t="s">
        <v>29</v>
      </c>
      <c r="W3" s="42" t="s">
        <v>31</v>
      </c>
      <c r="X3" s="44" t="s">
        <v>53</v>
      </c>
      <c r="Y3" s="43" t="s">
        <v>29</v>
      </c>
      <c r="Z3" s="42" t="s">
        <v>31</v>
      </c>
      <c r="AA3" s="44" t="s">
        <v>53</v>
      </c>
      <c r="AB3" s="340"/>
    </row>
    <row r="4" spans="1:28" ht="13.5" thickBot="1">
      <c r="A4" s="46"/>
      <c r="B4" s="47"/>
      <c r="C4" s="48" t="s">
        <v>56</v>
      </c>
      <c r="D4" s="41" t="s">
        <v>57</v>
      </c>
      <c r="E4" s="49" t="s">
        <v>56</v>
      </c>
      <c r="F4" s="41" t="s">
        <v>58</v>
      </c>
      <c r="G4" s="43" t="s">
        <v>57</v>
      </c>
      <c r="H4" s="49" t="s">
        <v>56</v>
      </c>
      <c r="I4" s="41" t="s">
        <v>58</v>
      </c>
      <c r="J4" s="43" t="s">
        <v>57</v>
      </c>
      <c r="K4" s="49" t="s">
        <v>56</v>
      </c>
      <c r="L4" s="44" t="s">
        <v>58</v>
      </c>
      <c r="M4" s="43" t="s">
        <v>57</v>
      </c>
      <c r="N4" s="49" t="s">
        <v>56</v>
      </c>
      <c r="O4" s="44" t="s">
        <v>58</v>
      </c>
      <c r="P4" s="43" t="s">
        <v>57</v>
      </c>
      <c r="Q4" s="49" t="s">
        <v>56</v>
      </c>
      <c r="R4" s="44" t="s">
        <v>58</v>
      </c>
      <c r="S4" s="43" t="s">
        <v>57</v>
      </c>
      <c r="T4" s="49" t="s">
        <v>56</v>
      </c>
      <c r="U4" s="44" t="s">
        <v>58</v>
      </c>
      <c r="V4" s="43" t="s">
        <v>57</v>
      </c>
      <c r="W4" s="49" t="s">
        <v>56</v>
      </c>
      <c r="X4" s="44" t="s">
        <v>58</v>
      </c>
      <c r="Y4" s="43" t="s">
        <v>57</v>
      </c>
      <c r="Z4" s="49" t="s">
        <v>56</v>
      </c>
      <c r="AA4" s="44" t="s">
        <v>58</v>
      </c>
      <c r="AB4" s="341"/>
    </row>
    <row r="5" spans="1:31" ht="13.5" thickBot="1">
      <c r="A5" s="98" t="s">
        <v>110</v>
      </c>
      <c r="B5" s="66" t="s">
        <v>74</v>
      </c>
      <c r="C5" s="81" t="s">
        <v>75</v>
      </c>
      <c r="D5" s="84" t="s">
        <v>76</v>
      </c>
      <c r="E5" s="85" t="s">
        <v>77</v>
      </c>
      <c r="F5" s="86" t="s">
        <v>78</v>
      </c>
      <c r="G5" s="87" t="s">
        <v>79</v>
      </c>
      <c r="H5" s="88" t="s">
        <v>80</v>
      </c>
      <c r="I5" s="89" t="s">
        <v>81</v>
      </c>
      <c r="J5" s="84" t="s">
        <v>82</v>
      </c>
      <c r="K5" s="85" t="s">
        <v>83</v>
      </c>
      <c r="L5" s="90" t="s">
        <v>84</v>
      </c>
      <c r="M5" s="91" t="s">
        <v>85</v>
      </c>
      <c r="N5" s="92" t="s">
        <v>86</v>
      </c>
      <c r="O5" s="93" t="s">
        <v>87</v>
      </c>
      <c r="P5" s="94" t="s">
        <v>88</v>
      </c>
      <c r="Q5" s="88" t="s">
        <v>89</v>
      </c>
      <c r="R5" s="95" t="s">
        <v>90</v>
      </c>
      <c r="S5" s="82" t="s">
        <v>91</v>
      </c>
      <c r="T5" s="42" t="s">
        <v>92</v>
      </c>
      <c r="U5" s="95" t="s">
        <v>93</v>
      </c>
      <c r="V5" s="82" t="s">
        <v>94</v>
      </c>
      <c r="W5" s="42" t="s">
        <v>95</v>
      </c>
      <c r="X5" s="83" t="s">
        <v>96</v>
      </c>
      <c r="Y5" s="94" t="s">
        <v>97</v>
      </c>
      <c r="Z5" s="88" t="s">
        <v>98</v>
      </c>
      <c r="AA5" s="83" t="s">
        <v>99</v>
      </c>
      <c r="AB5" t="s">
        <v>139</v>
      </c>
      <c r="AD5" s="109"/>
      <c r="AE5" s="109"/>
    </row>
    <row r="6" spans="1:29" ht="12.75">
      <c r="A6" s="69" t="s">
        <v>13</v>
      </c>
      <c r="B6" s="66">
        <v>3623.36</v>
      </c>
      <c r="C6" s="81">
        <f aca="true" t="shared" si="0" ref="C6:C31">B6*0.0373</f>
        <v>135.151328</v>
      </c>
      <c r="D6" s="104">
        <v>743.42</v>
      </c>
      <c r="E6" s="105">
        <v>13.12</v>
      </c>
      <c r="F6" s="106">
        <v>9.71</v>
      </c>
      <c r="G6" s="104">
        <v>800.28</v>
      </c>
      <c r="H6" s="105">
        <v>68.49</v>
      </c>
      <c r="I6" s="106">
        <v>50.68</v>
      </c>
      <c r="J6" s="104">
        <v>626.39</v>
      </c>
      <c r="K6" s="105">
        <v>91.91</v>
      </c>
      <c r="L6" s="106">
        <v>68</v>
      </c>
      <c r="M6" s="104">
        <v>816.28</v>
      </c>
      <c r="N6" s="105">
        <v>152.39</v>
      </c>
      <c r="O6" s="106">
        <f aca="true" t="shared" si="1" ref="O6:O13">N6*100/C6</f>
        <v>112.75508887341452</v>
      </c>
      <c r="P6" s="104">
        <v>651.05</v>
      </c>
      <c r="Q6" s="105">
        <v>100.25</v>
      </c>
      <c r="R6" s="106">
        <f aca="true" t="shared" si="2" ref="R6:R13">Q6*100/C6</f>
        <v>74.17611168423</v>
      </c>
      <c r="S6" s="104">
        <v>647</v>
      </c>
      <c r="T6" s="105">
        <v>114.21</v>
      </c>
      <c r="U6" s="106">
        <f aca="true" t="shared" si="3" ref="U6:U13">T6*100/C6</f>
        <v>84.50527396963498</v>
      </c>
      <c r="V6" s="104">
        <v>772.81</v>
      </c>
      <c r="W6" s="105">
        <v>84.93</v>
      </c>
      <c r="X6" s="106">
        <v>62.84</v>
      </c>
      <c r="Y6" s="104">
        <v>656.31</v>
      </c>
      <c r="Z6" s="105">
        <v>10.96</v>
      </c>
      <c r="AA6" s="106">
        <v>18.71</v>
      </c>
      <c r="AB6" s="131">
        <f aca="true" t="shared" si="4" ref="AB6:AB37">AVERAGE(F6,I6,L6,O6,R6,U6,X6,AA6)</f>
        <v>60.17205931590993</v>
      </c>
      <c r="AC6" s="125"/>
    </row>
    <row r="7" spans="1:29" ht="12.75">
      <c r="A7" s="61" t="s">
        <v>62</v>
      </c>
      <c r="B7" s="62">
        <v>3009.9</v>
      </c>
      <c r="C7" s="81">
        <f t="shared" si="0"/>
        <v>112.26927</v>
      </c>
      <c r="D7" s="12">
        <v>352.01</v>
      </c>
      <c r="E7" s="7">
        <v>0</v>
      </c>
      <c r="F7" s="13">
        <v>0</v>
      </c>
      <c r="G7" s="12">
        <v>476.64</v>
      </c>
      <c r="H7" s="7">
        <v>69.09</v>
      </c>
      <c r="I7" s="13">
        <v>61.54</v>
      </c>
      <c r="J7" s="12">
        <v>356.09</v>
      </c>
      <c r="K7" s="7">
        <v>94.98</v>
      </c>
      <c r="L7" s="13">
        <v>84.6</v>
      </c>
      <c r="M7" s="12">
        <v>504.5</v>
      </c>
      <c r="N7" s="7">
        <v>133.62</v>
      </c>
      <c r="O7" s="13">
        <f t="shared" si="1"/>
        <v>119.01743014807168</v>
      </c>
      <c r="P7" s="12">
        <v>396.49</v>
      </c>
      <c r="Q7" s="7">
        <v>85.94</v>
      </c>
      <c r="R7" s="13">
        <f t="shared" si="2"/>
        <v>76.54810617366621</v>
      </c>
      <c r="S7" s="12">
        <v>390.47</v>
      </c>
      <c r="T7" s="7">
        <v>94.71</v>
      </c>
      <c r="U7" s="13">
        <f t="shared" si="3"/>
        <v>84.35968275201219</v>
      </c>
      <c r="V7" s="12">
        <v>445.22</v>
      </c>
      <c r="W7" s="7">
        <v>70.24</v>
      </c>
      <c r="X7" s="13">
        <v>62.56</v>
      </c>
      <c r="Y7" s="12">
        <v>339.48</v>
      </c>
      <c r="Z7" s="7">
        <v>13.27</v>
      </c>
      <c r="AA7" s="13">
        <v>27.27</v>
      </c>
      <c r="AB7" s="131">
        <f t="shared" si="4"/>
        <v>64.48690238421877</v>
      </c>
      <c r="AC7" s="125"/>
    </row>
    <row r="8" spans="1:29" ht="12.75">
      <c r="A8" s="69" t="s">
        <v>8</v>
      </c>
      <c r="B8" s="66">
        <v>4427.1</v>
      </c>
      <c r="C8" s="81">
        <f t="shared" si="0"/>
        <v>165.13083</v>
      </c>
      <c r="D8" s="12">
        <v>465.97</v>
      </c>
      <c r="E8" s="7">
        <v>0</v>
      </c>
      <c r="F8" s="13">
        <v>0</v>
      </c>
      <c r="G8" s="12">
        <v>695.22</v>
      </c>
      <c r="H8" s="7">
        <v>91.95</v>
      </c>
      <c r="I8" s="13">
        <v>55.68</v>
      </c>
      <c r="J8" s="12">
        <v>541.33</v>
      </c>
      <c r="K8" s="7">
        <v>113.18</v>
      </c>
      <c r="L8" s="13">
        <v>68.54</v>
      </c>
      <c r="M8" s="12">
        <v>710.22</v>
      </c>
      <c r="N8" s="7">
        <v>167.06</v>
      </c>
      <c r="O8" s="13">
        <f t="shared" si="1"/>
        <v>101.16826760938584</v>
      </c>
      <c r="P8" s="12">
        <v>585.6</v>
      </c>
      <c r="Q8" s="7">
        <v>110.21</v>
      </c>
      <c r="R8" s="13">
        <f t="shared" si="2"/>
        <v>66.74101983257759</v>
      </c>
      <c r="S8" s="12">
        <v>523.72</v>
      </c>
      <c r="T8" s="7">
        <v>123.41</v>
      </c>
      <c r="U8" s="13">
        <f t="shared" si="3"/>
        <v>74.73468158550405</v>
      </c>
      <c r="V8" s="12">
        <v>659.3</v>
      </c>
      <c r="W8" s="7">
        <v>92.69</v>
      </c>
      <c r="X8" s="13">
        <v>56.13</v>
      </c>
      <c r="Y8" s="12">
        <v>509.01</v>
      </c>
      <c r="Z8" s="7">
        <v>15.45</v>
      </c>
      <c r="AA8" s="13">
        <v>21.59</v>
      </c>
      <c r="AB8" s="131">
        <f t="shared" si="4"/>
        <v>55.57299612843343</v>
      </c>
      <c r="AC8" s="125"/>
    </row>
    <row r="9" spans="1:29" ht="12.75">
      <c r="A9" s="61" t="s">
        <v>22</v>
      </c>
      <c r="B9" s="62">
        <v>5387.7</v>
      </c>
      <c r="C9" s="81">
        <f t="shared" si="0"/>
        <v>200.96121</v>
      </c>
      <c r="D9" s="12">
        <v>442.68</v>
      </c>
      <c r="E9" s="7">
        <v>0</v>
      </c>
      <c r="F9" s="13">
        <v>0</v>
      </c>
      <c r="G9" s="12">
        <v>562.18</v>
      </c>
      <c r="H9" s="7">
        <v>112.1</v>
      </c>
      <c r="I9" s="13">
        <v>55.78</v>
      </c>
      <c r="J9" s="12">
        <v>501.51</v>
      </c>
      <c r="K9" s="7">
        <v>141</v>
      </c>
      <c r="L9" s="13">
        <v>70.16</v>
      </c>
      <c r="M9" s="12">
        <v>654.44</v>
      </c>
      <c r="N9" s="7">
        <v>207.93</v>
      </c>
      <c r="O9" s="13">
        <f t="shared" si="1"/>
        <v>103.46772892141722</v>
      </c>
      <c r="P9" s="12">
        <v>490.03</v>
      </c>
      <c r="Q9" s="7">
        <v>137.2</v>
      </c>
      <c r="R9" s="13">
        <f t="shared" si="2"/>
        <v>68.2718819218893</v>
      </c>
      <c r="S9" s="12">
        <v>481.1</v>
      </c>
      <c r="T9" s="7">
        <v>155.4</v>
      </c>
      <c r="U9" s="13">
        <f t="shared" si="3"/>
        <v>77.32835605438483</v>
      </c>
      <c r="V9" s="12">
        <v>519.94</v>
      </c>
      <c r="W9" s="7">
        <v>119.69</v>
      </c>
      <c r="X9" s="13">
        <v>59.56</v>
      </c>
      <c r="Y9" s="12">
        <v>417.03</v>
      </c>
      <c r="Z9" s="7">
        <v>26.79</v>
      </c>
      <c r="AA9" s="13">
        <v>30.76</v>
      </c>
      <c r="AB9" s="131">
        <f t="shared" si="4"/>
        <v>58.16599586221142</v>
      </c>
      <c r="AC9" s="125"/>
    </row>
    <row r="10" spans="1:29" ht="12.75">
      <c r="A10" s="69" t="s">
        <v>67</v>
      </c>
      <c r="B10" s="66">
        <v>2025.3</v>
      </c>
      <c r="C10" s="81">
        <f t="shared" si="0"/>
        <v>75.54369</v>
      </c>
      <c r="D10" s="96"/>
      <c r="E10" s="7"/>
      <c r="F10" s="13"/>
      <c r="G10" s="96"/>
      <c r="H10" s="7"/>
      <c r="I10" s="13"/>
      <c r="J10" s="96">
        <v>253.53</v>
      </c>
      <c r="K10" s="7">
        <v>45.85</v>
      </c>
      <c r="L10" s="13">
        <v>60.7</v>
      </c>
      <c r="M10" s="96">
        <v>305.95</v>
      </c>
      <c r="N10" s="7">
        <v>60.89</v>
      </c>
      <c r="O10" s="13">
        <f t="shared" si="1"/>
        <v>80.60236400948908</v>
      </c>
      <c r="P10" s="96">
        <v>229.75</v>
      </c>
      <c r="Q10" s="7">
        <v>39.44</v>
      </c>
      <c r="R10" s="13">
        <f t="shared" si="2"/>
        <v>52.20819899054441</v>
      </c>
      <c r="S10" s="96">
        <v>244.92</v>
      </c>
      <c r="T10" s="7">
        <v>43.93</v>
      </c>
      <c r="U10" s="13">
        <f t="shared" si="3"/>
        <v>58.151779453717445</v>
      </c>
      <c r="V10" s="96">
        <v>274.63</v>
      </c>
      <c r="W10" s="7">
        <v>33.32</v>
      </c>
      <c r="X10" s="13">
        <v>44.11</v>
      </c>
      <c r="Y10" s="96">
        <v>220.75</v>
      </c>
      <c r="Z10" s="7">
        <v>5.05</v>
      </c>
      <c r="AA10" s="13">
        <v>15.43</v>
      </c>
      <c r="AB10" s="131">
        <f t="shared" si="4"/>
        <v>51.867057075625155</v>
      </c>
      <c r="AC10" s="125"/>
    </row>
    <row r="11" spans="1:29" ht="12.75">
      <c r="A11" s="103" t="s">
        <v>65</v>
      </c>
      <c r="B11" s="66">
        <v>2563</v>
      </c>
      <c r="C11" s="81">
        <f t="shared" si="0"/>
        <v>95.5999</v>
      </c>
      <c r="D11" s="9">
        <v>183.38</v>
      </c>
      <c r="E11" s="8">
        <v>23</v>
      </c>
      <c r="F11" s="11">
        <v>24.06</v>
      </c>
      <c r="G11" s="9">
        <v>390.12</v>
      </c>
      <c r="H11" s="8">
        <v>58.66</v>
      </c>
      <c r="I11" s="11">
        <v>61.36</v>
      </c>
      <c r="J11" s="9">
        <v>335.04</v>
      </c>
      <c r="K11" s="8">
        <v>74.84</v>
      </c>
      <c r="L11" s="11">
        <v>78.28</v>
      </c>
      <c r="M11" s="9">
        <v>443.6</v>
      </c>
      <c r="N11" s="8">
        <v>114.49</v>
      </c>
      <c r="O11" s="11">
        <f t="shared" si="1"/>
        <v>119.75953949742625</v>
      </c>
      <c r="P11" s="9">
        <v>303.32</v>
      </c>
      <c r="Q11" s="8">
        <v>73.66</v>
      </c>
      <c r="R11" s="11">
        <f t="shared" si="2"/>
        <v>77.05028980155836</v>
      </c>
      <c r="S11" s="9">
        <v>308.11</v>
      </c>
      <c r="T11" s="8">
        <v>73.68</v>
      </c>
      <c r="U11" s="11">
        <f t="shared" si="3"/>
        <v>77.07121032553381</v>
      </c>
      <c r="V11" s="9">
        <v>338.53</v>
      </c>
      <c r="W11" s="8">
        <v>59</v>
      </c>
      <c r="X11" s="11">
        <v>61.71</v>
      </c>
      <c r="Y11" s="9">
        <v>333.99</v>
      </c>
      <c r="Z11" s="8">
        <v>15.05</v>
      </c>
      <c r="AA11" s="11">
        <v>36.32</v>
      </c>
      <c r="AB11" s="131">
        <f t="shared" si="4"/>
        <v>66.9513799530648</v>
      </c>
      <c r="AC11" s="125"/>
    </row>
    <row r="12" spans="1:29" ht="12.75">
      <c r="A12" s="72" t="s">
        <v>66</v>
      </c>
      <c r="B12" s="73">
        <v>3186.2</v>
      </c>
      <c r="C12" s="81">
        <f t="shared" si="0"/>
        <v>118.84526</v>
      </c>
      <c r="D12" s="21">
        <v>192.96</v>
      </c>
      <c r="E12" s="1">
        <v>76</v>
      </c>
      <c r="F12" s="22">
        <v>63.95</v>
      </c>
      <c r="G12" s="21">
        <v>177.79</v>
      </c>
      <c r="H12" s="1">
        <v>74.22</v>
      </c>
      <c r="I12" s="22">
        <v>62.45</v>
      </c>
      <c r="J12" s="21">
        <v>162.61</v>
      </c>
      <c r="K12" s="1">
        <v>91.59</v>
      </c>
      <c r="L12" s="22">
        <v>77.06</v>
      </c>
      <c r="M12" s="21">
        <v>186.01</v>
      </c>
      <c r="N12" s="1">
        <v>107.69</v>
      </c>
      <c r="O12" s="22">
        <f t="shared" si="1"/>
        <v>90.61362649212934</v>
      </c>
      <c r="P12" s="21">
        <v>164.6</v>
      </c>
      <c r="Q12" s="1">
        <v>80.76</v>
      </c>
      <c r="R12" s="22">
        <f t="shared" si="2"/>
        <v>67.95390914202217</v>
      </c>
      <c r="S12" s="21">
        <v>166.5</v>
      </c>
      <c r="T12" s="1">
        <v>91.5</v>
      </c>
      <c r="U12" s="22">
        <f t="shared" si="3"/>
        <v>76.99087031321233</v>
      </c>
      <c r="V12" s="21">
        <v>197.62</v>
      </c>
      <c r="W12" s="1">
        <v>78.38</v>
      </c>
      <c r="X12" s="22">
        <v>65.95</v>
      </c>
      <c r="Y12" s="21">
        <v>163.57</v>
      </c>
      <c r="Z12" s="1">
        <v>34.65</v>
      </c>
      <c r="AA12" s="22">
        <v>67.28</v>
      </c>
      <c r="AB12" s="131">
        <f t="shared" si="4"/>
        <v>71.53105074342048</v>
      </c>
      <c r="AC12" s="125"/>
    </row>
    <row r="13" spans="1:29" ht="12.75">
      <c r="A13" s="69" t="s">
        <v>69</v>
      </c>
      <c r="B13" s="71">
        <v>4872</v>
      </c>
      <c r="C13" s="81">
        <f t="shared" si="0"/>
        <v>181.7256</v>
      </c>
      <c r="D13" s="12"/>
      <c r="E13" s="7"/>
      <c r="F13" s="13"/>
      <c r="G13" s="12"/>
      <c r="H13" s="7"/>
      <c r="I13" s="13"/>
      <c r="J13" s="12"/>
      <c r="K13" s="7"/>
      <c r="L13" s="13"/>
      <c r="M13" s="12">
        <v>502.07</v>
      </c>
      <c r="N13" s="7">
        <v>214.67</v>
      </c>
      <c r="O13" s="13">
        <f t="shared" si="1"/>
        <v>118.12865110914478</v>
      </c>
      <c r="P13" s="12">
        <v>430.93</v>
      </c>
      <c r="Q13" s="7">
        <v>143</v>
      </c>
      <c r="R13" s="13">
        <f t="shared" si="2"/>
        <v>78.69006898312621</v>
      </c>
      <c r="S13" s="12">
        <v>470.7</v>
      </c>
      <c r="T13" s="7">
        <v>134.85</v>
      </c>
      <c r="U13" s="13">
        <f t="shared" si="3"/>
        <v>74.2052853312907</v>
      </c>
      <c r="V13" s="12">
        <v>568.95</v>
      </c>
      <c r="W13" s="7">
        <v>83.33</v>
      </c>
      <c r="X13" s="13">
        <v>45.85</v>
      </c>
      <c r="Y13" s="12">
        <v>423.22</v>
      </c>
      <c r="Z13" s="7">
        <v>27.41</v>
      </c>
      <c r="AA13" s="13">
        <v>34.8</v>
      </c>
      <c r="AB13" s="131">
        <f t="shared" si="4"/>
        <v>70.33480108471234</v>
      </c>
      <c r="AC13" s="125"/>
    </row>
    <row r="14" spans="1:29" ht="12.75">
      <c r="A14" s="107" t="s">
        <v>130</v>
      </c>
      <c r="B14" s="66">
        <v>4818.3</v>
      </c>
      <c r="C14" s="81">
        <f t="shared" si="0"/>
        <v>179.72259</v>
      </c>
      <c r="D14" s="9">
        <v>382</v>
      </c>
      <c r="E14" s="8">
        <v>58.535</v>
      </c>
      <c r="F14" s="11">
        <v>32.57</v>
      </c>
      <c r="G14" s="9">
        <v>392.67</v>
      </c>
      <c r="H14" s="8">
        <v>129.81</v>
      </c>
      <c r="I14" s="11">
        <v>72.23</v>
      </c>
      <c r="J14" s="9">
        <v>360.36</v>
      </c>
      <c r="K14" s="8">
        <v>157.07</v>
      </c>
      <c r="L14" s="11">
        <v>87.4</v>
      </c>
      <c r="M14" s="9">
        <v>477.15</v>
      </c>
      <c r="N14" s="8">
        <v>230.05</v>
      </c>
      <c r="O14" s="11">
        <f aca="true" t="shared" si="5" ref="O14:O23">N14*100/C14</f>
        <v>128.0028292492335</v>
      </c>
      <c r="P14" s="9">
        <v>332.17</v>
      </c>
      <c r="Q14" s="8">
        <v>142.32</v>
      </c>
      <c r="R14" s="11">
        <f aca="true" t="shared" si="6" ref="R14:R23">Q14*100/C14</f>
        <v>79.18870966638084</v>
      </c>
      <c r="S14" s="9">
        <v>392.96</v>
      </c>
      <c r="T14" s="8">
        <v>147.91</v>
      </c>
      <c r="U14" s="11"/>
      <c r="V14" s="9">
        <v>441.83</v>
      </c>
      <c r="W14" s="8">
        <v>124.36</v>
      </c>
      <c r="X14" s="11">
        <v>69.19</v>
      </c>
      <c r="Y14" s="9">
        <v>312.43</v>
      </c>
      <c r="Z14" s="8">
        <v>35.47</v>
      </c>
      <c r="AA14" s="11">
        <v>45.54</v>
      </c>
      <c r="AB14" s="131">
        <f t="shared" si="4"/>
        <v>73.44593413080206</v>
      </c>
      <c r="AC14" s="125"/>
    </row>
    <row r="15" spans="1:29" ht="12.75">
      <c r="A15" s="69" t="s">
        <v>10</v>
      </c>
      <c r="B15" s="66">
        <v>1836.6</v>
      </c>
      <c r="C15" s="81">
        <f t="shared" si="0"/>
        <v>68.50518</v>
      </c>
      <c r="D15" s="21">
        <v>260.26</v>
      </c>
      <c r="E15" s="1">
        <v>28.7</v>
      </c>
      <c r="F15" s="22">
        <v>41.89</v>
      </c>
      <c r="G15" s="21">
        <v>259.67</v>
      </c>
      <c r="H15" s="1">
        <v>42.43</v>
      </c>
      <c r="I15" s="22">
        <v>61.93</v>
      </c>
      <c r="J15" s="21">
        <v>213.23</v>
      </c>
      <c r="K15" s="1">
        <v>53.34</v>
      </c>
      <c r="L15" s="22">
        <v>77.86</v>
      </c>
      <c r="M15" s="21">
        <v>231.96</v>
      </c>
      <c r="N15" s="1">
        <v>81.92</v>
      </c>
      <c r="O15" s="22">
        <f t="shared" si="5"/>
        <v>119.58219801772655</v>
      </c>
      <c r="P15" s="21">
        <v>203.99</v>
      </c>
      <c r="Q15" s="1">
        <v>52.88</v>
      </c>
      <c r="R15" s="22">
        <f t="shared" si="6"/>
        <v>77.1912430563645</v>
      </c>
      <c r="S15" s="21">
        <v>200.82</v>
      </c>
      <c r="T15" s="1">
        <v>53.63</v>
      </c>
      <c r="U15" s="22">
        <f aca="true" t="shared" si="7" ref="U15:U23">T15*100/C15</f>
        <v>78.28605077747406</v>
      </c>
      <c r="V15" s="21">
        <v>269.21</v>
      </c>
      <c r="W15" s="1">
        <v>36.44</v>
      </c>
      <c r="X15" s="22">
        <v>53.19</v>
      </c>
      <c r="Y15" s="21">
        <v>208.06</v>
      </c>
      <c r="Z15" s="1">
        <v>11.76</v>
      </c>
      <c r="AA15" s="22">
        <v>39.62</v>
      </c>
      <c r="AB15" s="131">
        <f t="shared" si="4"/>
        <v>68.69368648144564</v>
      </c>
      <c r="AC15" s="125"/>
    </row>
    <row r="16" spans="1:29" ht="12.75">
      <c r="A16" s="69" t="s">
        <v>24</v>
      </c>
      <c r="B16" s="66">
        <v>1877.8</v>
      </c>
      <c r="C16" s="81">
        <f t="shared" si="0"/>
        <v>70.04194</v>
      </c>
      <c r="D16" s="12">
        <v>89.13</v>
      </c>
      <c r="E16" s="7">
        <v>23.48</v>
      </c>
      <c r="F16" s="13">
        <v>33.52</v>
      </c>
      <c r="G16" s="12">
        <v>130.48</v>
      </c>
      <c r="H16" s="7">
        <v>30.51</v>
      </c>
      <c r="I16" s="13">
        <v>43.56</v>
      </c>
      <c r="J16" s="12">
        <v>122.72</v>
      </c>
      <c r="K16" s="7">
        <v>44.12</v>
      </c>
      <c r="L16" s="13">
        <v>62.99</v>
      </c>
      <c r="M16" s="12">
        <v>171.18</v>
      </c>
      <c r="N16" s="7">
        <v>68.37</v>
      </c>
      <c r="O16" s="13">
        <f t="shared" si="5"/>
        <v>97.6129444729829</v>
      </c>
      <c r="P16" s="12">
        <v>98.81</v>
      </c>
      <c r="Q16" s="7">
        <v>45.49</v>
      </c>
      <c r="R16" s="13">
        <f t="shared" si="6"/>
        <v>64.94680187327764</v>
      </c>
      <c r="S16" s="12">
        <v>118.15</v>
      </c>
      <c r="T16" s="7">
        <v>49.84</v>
      </c>
      <c r="U16" s="13">
        <f t="shared" si="7"/>
        <v>71.15736657208524</v>
      </c>
      <c r="V16" s="12">
        <v>121.7</v>
      </c>
      <c r="W16" s="7">
        <v>40.57</v>
      </c>
      <c r="X16" s="13">
        <v>57.92</v>
      </c>
      <c r="Y16" s="12">
        <v>94.91</v>
      </c>
      <c r="Z16" s="7">
        <v>16.12</v>
      </c>
      <c r="AA16" s="13">
        <v>53.11</v>
      </c>
      <c r="AB16" s="131">
        <f t="shared" si="4"/>
        <v>60.602139114793225</v>
      </c>
      <c r="AC16" s="125"/>
    </row>
    <row r="17" spans="1:29" ht="12.75">
      <c r="A17" s="69" t="s">
        <v>32</v>
      </c>
      <c r="B17" s="66">
        <v>2378.4</v>
      </c>
      <c r="C17" s="81">
        <f t="shared" si="0"/>
        <v>88.71432</v>
      </c>
      <c r="D17" s="12">
        <v>369.43</v>
      </c>
      <c r="E17" s="7">
        <v>0</v>
      </c>
      <c r="F17" s="13">
        <v>0</v>
      </c>
      <c r="G17" s="12">
        <v>343.91</v>
      </c>
      <c r="H17" s="7">
        <v>41.83</v>
      </c>
      <c r="I17" s="13">
        <v>50.54</v>
      </c>
      <c r="J17" s="12">
        <v>295.94</v>
      </c>
      <c r="K17" s="7">
        <v>61.28</v>
      </c>
      <c r="L17" s="13">
        <v>69.08</v>
      </c>
      <c r="M17" s="12">
        <v>488.99</v>
      </c>
      <c r="N17" s="7">
        <v>87.24</v>
      </c>
      <c r="O17" s="13">
        <f t="shared" si="5"/>
        <v>98.33812624613478</v>
      </c>
      <c r="P17" s="12">
        <v>377.21</v>
      </c>
      <c r="Q17" s="7">
        <v>55.24</v>
      </c>
      <c r="R17" s="13">
        <f t="shared" si="6"/>
        <v>62.26728672439805</v>
      </c>
      <c r="S17" s="12">
        <v>367.98</v>
      </c>
      <c r="T17" s="7">
        <v>62.65</v>
      </c>
      <c r="U17" s="13">
        <f t="shared" si="7"/>
        <v>70.61994050115021</v>
      </c>
      <c r="V17" s="12">
        <v>375.8</v>
      </c>
      <c r="W17" s="7">
        <v>47.09</v>
      </c>
      <c r="X17" s="13">
        <v>53.08</v>
      </c>
      <c r="Y17" s="12">
        <v>263.02</v>
      </c>
      <c r="Z17" s="7">
        <v>9.52</v>
      </c>
      <c r="AA17" s="13">
        <v>24.76</v>
      </c>
      <c r="AB17" s="131">
        <f t="shared" si="4"/>
        <v>53.58566918396038</v>
      </c>
      <c r="AC17" s="125"/>
    </row>
    <row r="18" spans="1:29" ht="12.75">
      <c r="A18" s="69" t="s">
        <v>16</v>
      </c>
      <c r="B18" s="66">
        <v>2009.2</v>
      </c>
      <c r="C18" s="81">
        <f t="shared" si="0"/>
        <v>74.94316</v>
      </c>
      <c r="D18" s="96">
        <v>228.08</v>
      </c>
      <c r="E18" s="7">
        <v>0.79</v>
      </c>
      <c r="F18" s="13">
        <v>1.05</v>
      </c>
      <c r="G18" s="96">
        <v>314.47</v>
      </c>
      <c r="H18" s="7">
        <v>46.44</v>
      </c>
      <c r="I18" s="13">
        <v>61.97</v>
      </c>
      <c r="J18" s="96">
        <v>228.62</v>
      </c>
      <c r="K18" s="7">
        <v>56.91</v>
      </c>
      <c r="L18" s="13">
        <v>75.94</v>
      </c>
      <c r="M18" s="96">
        <v>307.95</v>
      </c>
      <c r="N18" s="7">
        <v>84.05</v>
      </c>
      <c r="O18" s="13">
        <f t="shared" si="5"/>
        <v>112.15166267341809</v>
      </c>
      <c r="P18" s="96">
        <v>265.79</v>
      </c>
      <c r="Q18" s="7">
        <v>61.6</v>
      </c>
      <c r="R18" s="13">
        <f t="shared" si="6"/>
        <v>82.1956266589239</v>
      </c>
      <c r="S18" s="96">
        <v>258.98</v>
      </c>
      <c r="T18" s="7">
        <v>60.01</v>
      </c>
      <c r="U18" s="13">
        <f t="shared" si="7"/>
        <v>80.07401876301986</v>
      </c>
      <c r="V18" s="96">
        <v>311.81</v>
      </c>
      <c r="W18" s="7">
        <v>45.21</v>
      </c>
      <c r="X18" s="13">
        <v>60.33</v>
      </c>
      <c r="Y18" s="96">
        <v>230.85</v>
      </c>
      <c r="Z18" s="7">
        <v>6.26</v>
      </c>
      <c r="AA18" s="13">
        <v>19.28</v>
      </c>
      <c r="AB18" s="131">
        <f t="shared" si="4"/>
        <v>61.62391351192022</v>
      </c>
      <c r="AC18" s="125"/>
    </row>
    <row r="19" spans="1:29" ht="12.75">
      <c r="A19" s="110" t="s">
        <v>21</v>
      </c>
      <c r="B19" s="62">
        <v>2057.9</v>
      </c>
      <c r="C19" s="81">
        <f t="shared" si="0"/>
        <v>76.75967</v>
      </c>
      <c r="D19" s="9">
        <v>217.17</v>
      </c>
      <c r="E19" s="8">
        <v>20.96</v>
      </c>
      <c r="F19" s="11">
        <v>27.3</v>
      </c>
      <c r="G19" s="9">
        <v>270.84</v>
      </c>
      <c r="H19" s="8">
        <v>46.49</v>
      </c>
      <c r="I19" s="11">
        <v>60.57</v>
      </c>
      <c r="J19" s="9">
        <v>168.17</v>
      </c>
      <c r="K19" s="8">
        <v>62.06</v>
      </c>
      <c r="L19" s="11">
        <v>80.85</v>
      </c>
      <c r="M19" s="9">
        <v>286.64</v>
      </c>
      <c r="N19" s="8">
        <v>87.83</v>
      </c>
      <c r="O19" s="11">
        <f t="shared" si="5"/>
        <v>114.4220656498393</v>
      </c>
      <c r="P19" s="9">
        <v>210.41</v>
      </c>
      <c r="Q19" s="8">
        <v>57.95</v>
      </c>
      <c r="R19" s="11">
        <f t="shared" si="6"/>
        <v>75.49537406817929</v>
      </c>
      <c r="S19" s="9">
        <v>206.41</v>
      </c>
      <c r="T19" s="8">
        <v>64.96</v>
      </c>
      <c r="U19" s="11">
        <f t="shared" si="7"/>
        <v>84.62777393389001</v>
      </c>
      <c r="V19" s="9">
        <v>260.2</v>
      </c>
      <c r="W19" s="8">
        <v>49.67</v>
      </c>
      <c r="X19" s="11">
        <v>64.71</v>
      </c>
      <c r="Y19" s="9">
        <v>170.89</v>
      </c>
      <c r="Z19" s="8">
        <v>17.21</v>
      </c>
      <c r="AA19" s="11">
        <v>51.74</v>
      </c>
      <c r="AB19" s="131">
        <f t="shared" si="4"/>
        <v>69.96440170648857</v>
      </c>
      <c r="AC19" s="125"/>
    </row>
    <row r="20" spans="1:29" ht="12.75">
      <c r="A20" s="69" t="s">
        <v>9</v>
      </c>
      <c r="B20" s="66">
        <v>2555.3</v>
      </c>
      <c r="C20" s="81">
        <f t="shared" si="0"/>
        <v>95.31269</v>
      </c>
      <c r="D20" s="21">
        <v>407.65</v>
      </c>
      <c r="E20" s="1">
        <v>0</v>
      </c>
      <c r="F20" s="22">
        <v>0</v>
      </c>
      <c r="G20" s="21">
        <v>479.98</v>
      </c>
      <c r="H20" s="1">
        <v>53.35</v>
      </c>
      <c r="I20" s="22">
        <v>55.98</v>
      </c>
      <c r="J20" s="21">
        <v>369.19</v>
      </c>
      <c r="K20" s="1">
        <v>69.49</v>
      </c>
      <c r="L20" s="22">
        <v>72.91</v>
      </c>
      <c r="M20" s="21">
        <v>467.13</v>
      </c>
      <c r="N20" s="1">
        <v>104.2</v>
      </c>
      <c r="O20" s="22">
        <f t="shared" si="5"/>
        <v>109.32437223207108</v>
      </c>
      <c r="P20" s="21">
        <v>382.7</v>
      </c>
      <c r="Q20" s="1">
        <v>65.3</v>
      </c>
      <c r="R20" s="22">
        <f t="shared" si="6"/>
        <v>68.51133883641307</v>
      </c>
      <c r="S20" s="21">
        <v>390.27</v>
      </c>
      <c r="T20" s="1">
        <v>72.93</v>
      </c>
      <c r="U20" s="22">
        <f t="shared" si="7"/>
        <v>76.51656878008585</v>
      </c>
      <c r="V20" s="21">
        <v>500.02</v>
      </c>
      <c r="W20" s="1">
        <v>52.48</v>
      </c>
      <c r="X20" s="22">
        <v>55.06</v>
      </c>
      <c r="Y20" s="21">
        <v>397.59</v>
      </c>
      <c r="Z20" s="1">
        <v>9.13</v>
      </c>
      <c r="AA20" s="22">
        <v>22.1</v>
      </c>
      <c r="AB20" s="131">
        <f t="shared" si="4"/>
        <v>57.55028498107125</v>
      </c>
      <c r="AC20" s="125"/>
    </row>
    <row r="21" spans="1:29" ht="12.75">
      <c r="A21" s="72" t="s">
        <v>15</v>
      </c>
      <c r="B21" s="66">
        <v>2661.8</v>
      </c>
      <c r="C21" s="81">
        <f t="shared" si="0"/>
        <v>99.28514000000001</v>
      </c>
      <c r="D21" s="12">
        <v>292.77</v>
      </c>
      <c r="E21" s="7">
        <v>0</v>
      </c>
      <c r="F21" s="13">
        <v>0</v>
      </c>
      <c r="G21" s="12">
        <v>424.86</v>
      </c>
      <c r="H21" s="7">
        <v>62.88</v>
      </c>
      <c r="I21" s="13">
        <v>63.34</v>
      </c>
      <c r="J21" s="12">
        <v>355.87</v>
      </c>
      <c r="K21" s="7">
        <v>79.26</v>
      </c>
      <c r="L21" s="13">
        <v>79.83</v>
      </c>
      <c r="M21" s="12">
        <v>438.06</v>
      </c>
      <c r="N21" s="7">
        <v>127.31</v>
      </c>
      <c r="O21" s="13">
        <f t="shared" si="5"/>
        <v>128.22664096560672</v>
      </c>
      <c r="P21" s="12">
        <v>373.44</v>
      </c>
      <c r="Q21" s="7">
        <v>81.88</v>
      </c>
      <c r="R21" s="13">
        <f t="shared" si="6"/>
        <v>82.46954176627035</v>
      </c>
      <c r="S21" s="12">
        <v>381.65</v>
      </c>
      <c r="T21" s="7">
        <v>91.93</v>
      </c>
      <c r="U21" s="13">
        <f t="shared" si="7"/>
        <v>92.59190247402582</v>
      </c>
      <c r="V21" s="12">
        <v>447.26</v>
      </c>
      <c r="W21" s="7">
        <v>70.06</v>
      </c>
      <c r="X21" s="13">
        <v>70.56</v>
      </c>
      <c r="Y21" s="12">
        <v>236.59</v>
      </c>
      <c r="Z21" s="7">
        <v>22.88</v>
      </c>
      <c r="AA21" s="13">
        <v>53.18</v>
      </c>
      <c r="AB21" s="131">
        <f t="shared" si="4"/>
        <v>71.27476065073786</v>
      </c>
      <c r="AC21" s="125"/>
    </row>
    <row r="22" spans="1:29" ht="12.75">
      <c r="A22" s="72" t="s">
        <v>63</v>
      </c>
      <c r="B22" s="73">
        <v>4471.1</v>
      </c>
      <c r="C22" s="81">
        <f t="shared" si="0"/>
        <v>166.77203</v>
      </c>
      <c r="D22" s="12">
        <v>292.21</v>
      </c>
      <c r="E22" s="7">
        <v>28.9</v>
      </c>
      <c r="F22" s="13">
        <v>17.33</v>
      </c>
      <c r="G22" s="12">
        <v>679.97</v>
      </c>
      <c r="H22" s="7">
        <v>58.49</v>
      </c>
      <c r="I22" s="13">
        <v>35.07</v>
      </c>
      <c r="J22" s="12">
        <v>524.55</v>
      </c>
      <c r="K22" s="7">
        <v>79.12</v>
      </c>
      <c r="L22" s="13">
        <v>47.44</v>
      </c>
      <c r="M22" s="12">
        <v>622.56</v>
      </c>
      <c r="N22" s="7">
        <v>122.42</v>
      </c>
      <c r="O22" s="13">
        <f t="shared" si="5"/>
        <v>73.40559445129978</v>
      </c>
      <c r="P22" s="12">
        <v>478.64</v>
      </c>
      <c r="Q22" s="7">
        <v>81.47</v>
      </c>
      <c r="R22" s="13">
        <f t="shared" si="6"/>
        <v>48.85111730066487</v>
      </c>
      <c r="S22" s="12">
        <v>462.14</v>
      </c>
      <c r="T22" s="7">
        <v>85.14</v>
      </c>
      <c r="U22" s="13">
        <f t="shared" si="7"/>
        <v>51.0517261197816</v>
      </c>
      <c r="V22" s="12">
        <v>533.68</v>
      </c>
      <c r="W22" s="7">
        <v>59.93</v>
      </c>
      <c r="X22" s="13">
        <v>35.93</v>
      </c>
      <c r="Y22" s="12">
        <v>474.56</v>
      </c>
      <c r="Z22" s="7">
        <v>6.01</v>
      </c>
      <c r="AA22" s="13">
        <v>8.32</v>
      </c>
      <c r="AB22" s="131">
        <f t="shared" si="4"/>
        <v>39.67480473396828</v>
      </c>
      <c r="AC22" s="125"/>
    </row>
    <row r="23" spans="1:29" ht="12.75">
      <c r="A23" s="72" t="s">
        <v>34</v>
      </c>
      <c r="B23" s="73">
        <v>4916.89</v>
      </c>
      <c r="C23" s="81">
        <f t="shared" si="0"/>
        <v>183.399997</v>
      </c>
      <c r="D23" s="96">
        <v>193.31</v>
      </c>
      <c r="E23" s="7">
        <v>41.74</v>
      </c>
      <c r="F23" s="13">
        <v>22.76</v>
      </c>
      <c r="G23" s="96">
        <v>366.03</v>
      </c>
      <c r="H23" s="7">
        <v>79.33</v>
      </c>
      <c r="I23" s="13">
        <v>43.26</v>
      </c>
      <c r="J23" s="96">
        <v>296.04</v>
      </c>
      <c r="K23" s="7">
        <v>84.81</v>
      </c>
      <c r="L23" s="13">
        <v>46.24</v>
      </c>
      <c r="M23" s="96">
        <v>369.86</v>
      </c>
      <c r="N23" s="7">
        <v>119.77</v>
      </c>
      <c r="O23" s="13">
        <f t="shared" si="5"/>
        <v>65.30534457969483</v>
      </c>
      <c r="P23" s="96">
        <v>298.11</v>
      </c>
      <c r="Q23" s="7">
        <v>79.1</v>
      </c>
      <c r="R23" s="13">
        <f t="shared" si="6"/>
        <v>43.12977169786976</v>
      </c>
      <c r="S23" s="96">
        <v>273.98</v>
      </c>
      <c r="T23" s="7">
        <v>100.01</v>
      </c>
      <c r="U23" s="13">
        <f t="shared" si="7"/>
        <v>54.53108049941789</v>
      </c>
      <c r="V23" s="96">
        <v>345.97</v>
      </c>
      <c r="W23" s="7">
        <v>83.19</v>
      </c>
      <c r="X23" s="13">
        <v>45.36</v>
      </c>
      <c r="Y23" s="96">
        <v>336.27</v>
      </c>
      <c r="Z23" s="7">
        <v>10.97</v>
      </c>
      <c r="AA23" s="13">
        <v>13.8</v>
      </c>
      <c r="AB23" s="131">
        <f t="shared" si="4"/>
        <v>41.79827459712281</v>
      </c>
      <c r="AC23" s="125"/>
    </row>
    <row r="24" spans="1:29" ht="12.75">
      <c r="A24" s="107" t="s">
        <v>106</v>
      </c>
      <c r="B24" s="66">
        <v>4867.5</v>
      </c>
      <c r="C24" s="81">
        <f t="shared" si="0"/>
        <v>181.55775</v>
      </c>
      <c r="D24" s="21">
        <v>412.1</v>
      </c>
      <c r="E24" s="1">
        <v>82.22</v>
      </c>
      <c r="F24" s="22">
        <v>45.28</v>
      </c>
      <c r="G24" s="21">
        <v>485.9</v>
      </c>
      <c r="H24" s="1">
        <v>117.46</v>
      </c>
      <c r="I24" s="22">
        <v>64.69</v>
      </c>
      <c r="J24" s="21">
        <v>443.3</v>
      </c>
      <c r="K24" s="1">
        <v>137.44</v>
      </c>
      <c r="L24" s="22">
        <v>75.7</v>
      </c>
      <c r="M24" s="21">
        <v>601.1</v>
      </c>
      <c r="N24" s="1">
        <v>210.49</v>
      </c>
      <c r="O24" s="22">
        <f aca="true" t="shared" si="8" ref="O24:O31">N24*100/C24</f>
        <v>115.93556320234195</v>
      </c>
      <c r="P24" s="21">
        <v>430.9</v>
      </c>
      <c r="Q24" s="1">
        <v>136.35</v>
      </c>
      <c r="R24" s="22">
        <f aca="true" t="shared" si="9" ref="R24:R30">Q24*100/C24</f>
        <v>75.10007146486448</v>
      </c>
      <c r="S24" s="21">
        <v>420.8</v>
      </c>
      <c r="T24" s="1">
        <v>148.8</v>
      </c>
      <c r="U24" s="22">
        <f aca="true" t="shared" si="10" ref="U24:U30">T24*100/C24</f>
        <v>81.95739372183232</v>
      </c>
      <c r="V24" s="21">
        <v>460.6</v>
      </c>
      <c r="W24" s="1">
        <v>120.89</v>
      </c>
      <c r="X24" s="22">
        <v>66.58</v>
      </c>
      <c r="Y24" s="21">
        <v>356.3</v>
      </c>
      <c r="Z24" s="1">
        <v>31.39</v>
      </c>
      <c r="AA24" s="22">
        <v>39.5</v>
      </c>
      <c r="AB24" s="131">
        <f t="shared" si="4"/>
        <v>70.59287854862984</v>
      </c>
      <c r="AC24" s="125"/>
    </row>
    <row r="25" spans="1:29" ht="12.75">
      <c r="A25" s="107" t="s">
        <v>107</v>
      </c>
      <c r="B25" s="66">
        <v>4526.8</v>
      </c>
      <c r="C25" s="81">
        <f t="shared" si="0"/>
        <v>168.84964</v>
      </c>
      <c r="D25" s="12">
        <v>446.63</v>
      </c>
      <c r="E25" s="7">
        <v>31.82</v>
      </c>
      <c r="F25" s="13">
        <v>18.85</v>
      </c>
      <c r="G25" s="12">
        <v>693.27</v>
      </c>
      <c r="H25" s="7">
        <v>79.7</v>
      </c>
      <c r="I25" s="13">
        <v>47.2</v>
      </c>
      <c r="J25" s="12">
        <v>512.18</v>
      </c>
      <c r="K25" s="7">
        <v>106.11</v>
      </c>
      <c r="L25" s="13">
        <v>62.84</v>
      </c>
      <c r="M25" s="12">
        <v>730.29</v>
      </c>
      <c r="N25" s="7">
        <v>158.04</v>
      </c>
      <c r="O25" s="13">
        <f t="shared" si="8"/>
        <v>93.59806748773643</v>
      </c>
      <c r="P25" s="12">
        <v>556.05</v>
      </c>
      <c r="Q25" s="7">
        <v>103.68</v>
      </c>
      <c r="R25" s="13">
        <f t="shared" si="9"/>
        <v>61.40374359104349</v>
      </c>
      <c r="S25" s="12">
        <v>550.11</v>
      </c>
      <c r="T25" s="7">
        <v>112.94</v>
      </c>
      <c r="U25" s="13">
        <f t="shared" si="10"/>
        <v>66.88791281995034</v>
      </c>
      <c r="V25" s="12">
        <v>633.33</v>
      </c>
      <c r="W25" s="7">
        <v>87.98</v>
      </c>
      <c r="X25" s="13">
        <v>52.1</v>
      </c>
      <c r="Y25" s="12">
        <v>433.9</v>
      </c>
      <c r="Z25" s="7">
        <v>19.79</v>
      </c>
      <c r="AA25" s="13">
        <v>27.05</v>
      </c>
      <c r="AB25" s="131">
        <f t="shared" si="4"/>
        <v>53.741215487341286</v>
      </c>
      <c r="AC25" s="125"/>
    </row>
    <row r="26" spans="1:29" ht="12.75">
      <c r="A26" s="69" t="s">
        <v>4</v>
      </c>
      <c r="B26" s="66">
        <v>3218.2</v>
      </c>
      <c r="C26" s="81">
        <f t="shared" si="0"/>
        <v>120.03886</v>
      </c>
      <c r="D26" s="12">
        <v>216.21</v>
      </c>
      <c r="E26" s="7">
        <v>57.45</v>
      </c>
      <c r="F26" s="13">
        <v>47.86</v>
      </c>
      <c r="G26" s="12">
        <v>224.71</v>
      </c>
      <c r="H26" s="7">
        <v>95.35</v>
      </c>
      <c r="I26" s="13">
        <v>79.43</v>
      </c>
      <c r="J26" s="12">
        <v>198.72</v>
      </c>
      <c r="K26" s="7">
        <v>109.94</v>
      </c>
      <c r="L26" s="13">
        <v>91.59</v>
      </c>
      <c r="M26" s="12">
        <v>291.26</v>
      </c>
      <c r="N26" s="7">
        <v>162.42</v>
      </c>
      <c r="O26" s="13">
        <f t="shared" si="8"/>
        <v>135.3061833476259</v>
      </c>
      <c r="P26" s="12">
        <v>199.77</v>
      </c>
      <c r="Q26" s="7">
        <v>106.21</v>
      </c>
      <c r="R26" s="13">
        <f t="shared" si="9"/>
        <v>88.47968066341183</v>
      </c>
      <c r="S26" s="12">
        <v>205.08</v>
      </c>
      <c r="T26" s="7">
        <v>104.06</v>
      </c>
      <c r="U26" s="13">
        <f t="shared" si="10"/>
        <v>86.68859401030633</v>
      </c>
      <c r="V26" s="12">
        <v>225.89</v>
      </c>
      <c r="W26" s="7">
        <v>80.03</v>
      </c>
      <c r="X26" s="13">
        <v>43.72</v>
      </c>
      <c r="Y26" s="12">
        <v>160.42</v>
      </c>
      <c r="Z26" s="7">
        <v>15.15</v>
      </c>
      <c r="AA26" s="13">
        <v>29.13</v>
      </c>
      <c r="AB26" s="131">
        <f t="shared" si="4"/>
        <v>75.27555725266801</v>
      </c>
      <c r="AC26" s="125"/>
    </row>
    <row r="27" spans="1:29" ht="12.75">
      <c r="A27" s="69" t="s">
        <v>3</v>
      </c>
      <c r="B27" s="66">
        <v>4907</v>
      </c>
      <c r="C27" s="81">
        <f t="shared" si="0"/>
        <v>183.0311</v>
      </c>
      <c r="D27" s="96">
        <v>494.6</v>
      </c>
      <c r="E27" s="7">
        <v>79.14</v>
      </c>
      <c r="F27" s="13">
        <v>43.23</v>
      </c>
      <c r="G27" s="96">
        <v>620.6</v>
      </c>
      <c r="H27" s="7">
        <v>129.6</v>
      </c>
      <c r="I27" s="13">
        <v>70.81</v>
      </c>
      <c r="J27" s="96">
        <v>556.1</v>
      </c>
      <c r="K27" s="7">
        <v>164.72</v>
      </c>
      <c r="L27" s="13">
        <v>90</v>
      </c>
      <c r="M27" s="96">
        <v>718.4</v>
      </c>
      <c r="N27" s="7">
        <v>245.71</v>
      </c>
      <c r="O27" s="13">
        <f t="shared" si="8"/>
        <v>134.24494525793702</v>
      </c>
      <c r="P27" s="96">
        <v>566.2</v>
      </c>
      <c r="Q27" s="7">
        <v>162.38</v>
      </c>
      <c r="R27" s="13">
        <f t="shared" si="9"/>
        <v>88.71716336731845</v>
      </c>
      <c r="S27" s="96">
        <v>560.9</v>
      </c>
      <c r="T27" s="7">
        <v>173.75</v>
      </c>
      <c r="U27" s="13">
        <f t="shared" si="10"/>
        <v>94.92922241083619</v>
      </c>
      <c r="V27" s="96">
        <v>645.13</v>
      </c>
      <c r="W27" s="7">
        <v>139.66</v>
      </c>
      <c r="X27" s="13">
        <v>76.3</v>
      </c>
      <c r="Y27" s="96">
        <v>461.87</v>
      </c>
      <c r="Z27" s="7">
        <v>46.45</v>
      </c>
      <c r="AA27" s="13">
        <v>58.56</v>
      </c>
      <c r="AB27" s="131">
        <f t="shared" si="4"/>
        <v>82.09891637951145</v>
      </c>
      <c r="AC27" s="125"/>
    </row>
    <row r="28" spans="1:29" ht="12.75">
      <c r="A28" s="69" t="s">
        <v>68</v>
      </c>
      <c r="B28" s="66">
        <v>3258</v>
      </c>
      <c r="C28" s="81">
        <f t="shared" si="0"/>
        <v>121.5234</v>
      </c>
      <c r="D28" s="9"/>
      <c r="E28" s="8"/>
      <c r="F28" s="11"/>
      <c r="G28" s="9"/>
      <c r="H28" s="8"/>
      <c r="I28" s="11"/>
      <c r="J28" s="9">
        <v>222.2</v>
      </c>
      <c r="K28" s="8">
        <v>111.52</v>
      </c>
      <c r="L28" s="11">
        <f>K28*100/C28</f>
        <v>91.76833432902635</v>
      </c>
      <c r="M28" s="9">
        <v>251.87</v>
      </c>
      <c r="N28" s="8">
        <v>136.62</v>
      </c>
      <c r="O28" s="11">
        <f t="shared" si="8"/>
        <v>112.42279264734199</v>
      </c>
      <c r="P28" s="9">
        <v>217.17</v>
      </c>
      <c r="Q28" s="8">
        <v>89.74</v>
      </c>
      <c r="R28" s="11">
        <f t="shared" si="9"/>
        <v>73.84586013887038</v>
      </c>
      <c r="S28" s="9">
        <v>209.02</v>
      </c>
      <c r="T28" s="8">
        <v>104.98</v>
      </c>
      <c r="U28" s="11">
        <f t="shared" si="10"/>
        <v>86.38665475126601</v>
      </c>
      <c r="V28" s="9">
        <v>218.78</v>
      </c>
      <c r="W28" s="8">
        <v>87.62</v>
      </c>
      <c r="X28" s="11">
        <v>72.1</v>
      </c>
      <c r="Y28" s="9">
        <v>160.07</v>
      </c>
      <c r="Z28" s="8">
        <v>23.01</v>
      </c>
      <c r="AA28" s="11">
        <v>43.7</v>
      </c>
      <c r="AB28" s="131">
        <f t="shared" si="4"/>
        <v>80.03727364441745</v>
      </c>
      <c r="AC28" s="125"/>
    </row>
    <row r="29" spans="1:29" ht="12.75">
      <c r="A29" s="69" t="s">
        <v>5</v>
      </c>
      <c r="B29" s="66">
        <v>4455.1</v>
      </c>
      <c r="C29" s="81">
        <f t="shared" si="0"/>
        <v>166.17523</v>
      </c>
      <c r="D29" s="21">
        <v>427</v>
      </c>
      <c r="E29" s="1">
        <v>25.71</v>
      </c>
      <c r="F29" s="22">
        <v>15.47</v>
      </c>
      <c r="G29" s="21">
        <v>446.9</v>
      </c>
      <c r="H29" s="1">
        <v>100.31</v>
      </c>
      <c r="I29" s="22">
        <v>60.36</v>
      </c>
      <c r="J29" s="21">
        <v>386.8</v>
      </c>
      <c r="K29" s="1">
        <v>118.31</v>
      </c>
      <c r="L29" s="22">
        <v>71.19</v>
      </c>
      <c r="M29" s="21">
        <v>526.6</v>
      </c>
      <c r="N29" s="1">
        <v>171.59</v>
      </c>
      <c r="O29" s="22">
        <f t="shared" si="8"/>
        <v>103.25846998978128</v>
      </c>
      <c r="P29" s="21">
        <v>401.8</v>
      </c>
      <c r="Q29" s="1">
        <v>125.39</v>
      </c>
      <c r="R29" s="22">
        <f t="shared" si="9"/>
        <v>75.45649252298311</v>
      </c>
      <c r="S29" s="21">
        <v>390.4</v>
      </c>
      <c r="T29" s="1">
        <v>136.3</v>
      </c>
      <c r="U29" s="22">
        <f t="shared" si="10"/>
        <v>82.02185127109499</v>
      </c>
      <c r="V29" s="21">
        <v>460.4</v>
      </c>
      <c r="W29" s="1">
        <v>99.73</v>
      </c>
      <c r="X29" s="22">
        <v>60.01</v>
      </c>
      <c r="Y29" s="21">
        <v>393.9</v>
      </c>
      <c r="Z29" s="1">
        <v>22.58</v>
      </c>
      <c r="AA29" s="22">
        <v>31.35</v>
      </c>
      <c r="AB29" s="131">
        <f t="shared" si="4"/>
        <v>62.38960172298242</v>
      </c>
      <c r="AC29" s="125"/>
    </row>
    <row r="30" spans="1:29" ht="12.75">
      <c r="A30" s="107" t="s">
        <v>129</v>
      </c>
      <c r="B30" s="66">
        <v>6405.1</v>
      </c>
      <c r="C30" s="81">
        <f t="shared" si="0"/>
        <v>238.91023</v>
      </c>
      <c r="D30" s="12">
        <v>538.9</v>
      </c>
      <c r="E30" s="7">
        <v>80.91</v>
      </c>
      <c r="F30" s="13">
        <v>33.87</v>
      </c>
      <c r="G30" s="12">
        <v>608.8</v>
      </c>
      <c r="H30" s="7">
        <v>160.36</v>
      </c>
      <c r="I30" s="13">
        <v>67.12</v>
      </c>
      <c r="J30" s="12">
        <v>517.8</v>
      </c>
      <c r="K30" s="7">
        <v>204.78</v>
      </c>
      <c r="L30" s="13">
        <v>85.71</v>
      </c>
      <c r="M30" s="12">
        <v>858.78</v>
      </c>
      <c r="N30" s="7">
        <v>300.86</v>
      </c>
      <c r="O30" s="13">
        <f t="shared" si="8"/>
        <v>125.93014539394147</v>
      </c>
      <c r="P30" s="12">
        <v>651.74</v>
      </c>
      <c r="Q30" s="7">
        <v>199.38</v>
      </c>
      <c r="R30" s="13">
        <f t="shared" si="9"/>
        <v>83.45394000081117</v>
      </c>
      <c r="S30" s="12">
        <v>645.54</v>
      </c>
      <c r="T30" s="7">
        <v>218.78</v>
      </c>
      <c r="U30" s="13">
        <f t="shared" si="10"/>
        <v>91.57414481581638</v>
      </c>
      <c r="V30" s="12">
        <v>472.7</v>
      </c>
      <c r="W30" s="7">
        <v>107.53</v>
      </c>
      <c r="X30" s="13">
        <v>45</v>
      </c>
      <c r="Y30" s="12">
        <v>494.6</v>
      </c>
      <c r="Z30" s="7">
        <v>45.95</v>
      </c>
      <c r="AA30" s="13">
        <v>44.38</v>
      </c>
      <c r="AB30" s="131">
        <f t="shared" si="4"/>
        <v>72.12977877632112</v>
      </c>
      <c r="AC30" s="125"/>
    </row>
    <row r="31" spans="1:29" ht="12.75">
      <c r="A31" s="69" t="s">
        <v>38</v>
      </c>
      <c r="B31" s="66">
        <v>4471.1</v>
      </c>
      <c r="C31" s="81">
        <f t="shared" si="0"/>
        <v>166.77203</v>
      </c>
      <c r="D31" s="12"/>
      <c r="E31" s="7"/>
      <c r="F31" s="13"/>
      <c r="G31" s="12">
        <v>306.43</v>
      </c>
      <c r="H31" s="7">
        <v>97.81</v>
      </c>
      <c r="I31" s="13">
        <v>58.65</v>
      </c>
      <c r="J31" s="12">
        <v>262.13</v>
      </c>
      <c r="K31" s="7">
        <v>118.27</v>
      </c>
      <c r="L31" s="13">
        <v>70.92</v>
      </c>
      <c r="M31" s="12">
        <v>387.88</v>
      </c>
      <c r="N31" s="7">
        <v>169.29</v>
      </c>
      <c r="O31" s="13">
        <f t="shared" si="8"/>
        <v>101.50982751724015</v>
      </c>
      <c r="P31" s="12"/>
      <c r="Q31" s="7"/>
      <c r="R31" s="13"/>
      <c r="S31" s="12"/>
      <c r="T31" s="7"/>
      <c r="U31" s="13"/>
      <c r="V31" s="12"/>
      <c r="W31" s="7"/>
      <c r="X31" s="13"/>
      <c r="Y31" s="12"/>
      <c r="Z31" s="7"/>
      <c r="AA31" s="13"/>
      <c r="AB31" s="131">
        <f t="shared" si="4"/>
        <v>77.02660917241339</v>
      </c>
      <c r="AC31" s="125"/>
    </row>
    <row r="32" spans="1:29" ht="12.75">
      <c r="A32" s="69" t="s">
        <v>11</v>
      </c>
      <c r="B32" s="66">
        <v>2977.7</v>
      </c>
      <c r="C32" s="81">
        <f aca="true" t="shared" si="11" ref="C32:C37">B32*0.0373</f>
        <v>111.06821</v>
      </c>
      <c r="D32" s="9">
        <v>340.08</v>
      </c>
      <c r="E32" s="8">
        <v>0</v>
      </c>
      <c r="F32" s="11">
        <v>0</v>
      </c>
      <c r="G32" s="9">
        <v>374.37</v>
      </c>
      <c r="H32" s="8">
        <v>58.97</v>
      </c>
      <c r="I32" s="11">
        <v>53.09</v>
      </c>
      <c r="J32" s="9">
        <v>316.16</v>
      </c>
      <c r="K32" s="8">
        <v>76.96</v>
      </c>
      <c r="L32" s="11">
        <v>69.29</v>
      </c>
      <c r="M32" s="9">
        <v>388.78</v>
      </c>
      <c r="N32" s="8">
        <v>113.11</v>
      </c>
      <c r="O32" s="11">
        <f aca="true" t="shared" si="12" ref="O32:O37">N32*100/C32</f>
        <v>101.83832079404179</v>
      </c>
      <c r="P32" s="9">
        <v>331.68</v>
      </c>
      <c r="Q32" s="8">
        <v>75.01</v>
      </c>
      <c r="R32" s="11">
        <f aca="true" t="shared" si="13" ref="R32:R37">Q32*100/C32</f>
        <v>67.53507596818208</v>
      </c>
      <c r="S32" s="9">
        <v>327.93</v>
      </c>
      <c r="T32" s="8">
        <v>84.66</v>
      </c>
      <c r="U32" s="11">
        <f aca="true" t="shared" si="14" ref="U32:U37">T32*100/C32</f>
        <v>76.22343062880009</v>
      </c>
      <c r="V32" s="9">
        <v>397.72</v>
      </c>
      <c r="W32" s="8">
        <v>64.17</v>
      </c>
      <c r="X32" s="11">
        <v>57.77</v>
      </c>
      <c r="Y32" s="9">
        <v>400.9</v>
      </c>
      <c r="Z32" s="8">
        <v>7.93</v>
      </c>
      <c r="AA32" s="11">
        <v>16.47</v>
      </c>
      <c r="AB32" s="131">
        <f t="shared" si="4"/>
        <v>55.27710342387799</v>
      </c>
      <c r="AC32" s="125"/>
    </row>
    <row r="33" spans="1:29" ht="12.75">
      <c r="A33" s="61" t="s">
        <v>64</v>
      </c>
      <c r="B33" s="62">
        <v>3144.9</v>
      </c>
      <c r="C33" s="81">
        <f t="shared" si="11"/>
        <v>117.30477</v>
      </c>
      <c r="D33" s="21">
        <v>236.57</v>
      </c>
      <c r="E33" s="1">
        <v>29.942</v>
      </c>
      <c r="F33" s="22">
        <v>25.53</v>
      </c>
      <c r="G33" s="21">
        <v>411.73</v>
      </c>
      <c r="H33" s="1">
        <v>58.54</v>
      </c>
      <c r="I33" s="22">
        <v>49.9</v>
      </c>
      <c r="J33" s="21">
        <v>355.26</v>
      </c>
      <c r="K33" s="1">
        <v>70.62</v>
      </c>
      <c r="L33" s="22">
        <v>60.2</v>
      </c>
      <c r="M33" s="21">
        <v>474.08</v>
      </c>
      <c r="N33" s="1">
        <v>105.85</v>
      </c>
      <c r="O33" s="22">
        <f t="shared" si="12"/>
        <v>90.23503477309575</v>
      </c>
      <c r="P33" s="21">
        <v>358.2</v>
      </c>
      <c r="Q33" s="1">
        <v>67.55</v>
      </c>
      <c r="R33" s="22">
        <f t="shared" si="13"/>
        <v>57.58504108571203</v>
      </c>
      <c r="S33" s="21">
        <v>384.83</v>
      </c>
      <c r="T33" s="1">
        <v>73.86</v>
      </c>
      <c r="U33" s="22">
        <f t="shared" si="14"/>
        <v>62.96419148172747</v>
      </c>
      <c r="V33" s="21">
        <v>411.83</v>
      </c>
      <c r="W33" s="1">
        <v>64.39</v>
      </c>
      <c r="X33" s="22">
        <v>54.89</v>
      </c>
      <c r="Y33" s="21">
        <v>331.83</v>
      </c>
      <c r="Z33" s="1">
        <v>8.47</v>
      </c>
      <c r="AA33" s="22">
        <v>16.66</v>
      </c>
      <c r="AB33" s="131">
        <f t="shared" si="4"/>
        <v>52.24553341756691</v>
      </c>
      <c r="AC33" s="125"/>
    </row>
    <row r="34" spans="1:29" ht="12.75">
      <c r="A34" s="69" t="s">
        <v>12</v>
      </c>
      <c r="B34" s="66">
        <v>3200.2</v>
      </c>
      <c r="C34" s="81">
        <f t="shared" si="11"/>
        <v>119.36746</v>
      </c>
      <c r="D34" s="12">
        <v>317.7</v>
      </c>
      <c r="E34" s="7">
        <v>0</v>
      </c>
      <c r="F34" s="13">
        <v>0</v>
      </c>
      <c r="G34" s="12">
        <v>375.2</v>
      </c>
      <c r="H34" s="7">
        <v>68.43</v>
      </c>
      <c r="I34" s="13">
        <v>57.33</v>
      </c>
      <c r="J34" s="12">
        <v>322.29</v>
      </c>
      <c r="K34" s="7">
        <v>82.95</v>
      </c>
      <c r="L34" s="13">
        <v>69.49</v>
      </c>
      <c r="M34" s="12">
        <v>422.83</v>
      </c>
      <c r="N34" s="7">
        <v>130.67</v>
      </c>
      <c r="O34" s="13">
        <f t="shared" si="12"/>
        <v>109.4686943996295</v>
      </c>
      <c r="P34" s="12">
        <v>338.76</v>
      </c>
      <c r="Q34" s="7">
        <v>86.44</v>
      </c>
      <c r="R34" s="13">
        <f t="shared" si="13"/>
        <v>72.41504510525733</v>
      </c>
      <c r="S34" s="12">
        <v>320.04</v>
      </c>
      <c r="T34" s="7">
        <v>93.14</v>
      </c>
      <c r="U34" s="13">
        <f t="shared" si="14"/>
        <v>78.0279650752391</v>
      </c>
      <c r="V34" s="12">
        <v>386.08</v>
      </c>
      <c r="W34" s="7">
        <v>68.38</v>
      </c>
      <c r="X34" s="13">
        <v>57.28</v>
      </c>
      <c r="Y34" s="12">
        <v>331.91</v>
      </c>
      <c r="Z34" s="7">
        <v>2.63</v>
      </c>
      <c r="AA34" s="13">
        <v>5.08</v>
      </c>
      <c r="AB34" s="131">
        <f t="shared" si="4"/>
        <v>56.13646307251573</v>
      </c>
      <c r="AC34" s="125"/>
    </row>
    <row r="35" spans="1:29" ht="12.75">
      <c r="A35" s="107" t="s">
        <v>125</v>
      </c>
      <c r="B35" s="66">
        <v>3984.4</v>
      </c>
      <c r="C35" s="81">
        <f t="shared" si="11"/>
        <v>148.61812</v>
      </c>
      <c r="D35" s="12">
        <v>480.12</v>
      </c>
      <c r="E35" s="7">
        <v>27.04</v>
      </c>
      <c r="F35" s="13">
        <v>18.19</v>
      </c>
      <c r="G35" s="12">
        <v>497.05</v>
      </c>
      <c r="H35" s="7">
        <v>110</v>
      </c>
      <c r="I35" s="13">
        <v>74.01</v>
      </c>
      <c r="J35" s="12">
        <v>388.15</v>
      </c>
      <c r="K35" s="7">
        <v>135.58</v>
      </c>
      <c r="L35" s="13">
        <v>91.23</v>
      </c>
      <c r="M35" s="12">
        <v>511.19</v>
      </c>
      <c r="N35" s="7">
        <v>195.65</v>
      </c>
      <c r="O35" s="13">
        <f t="shared" si="12"/>
        <v>131.64612767272254</v>
      </c>
      <c r="P35" s="12">
        <v>417.32</v>
      </c>
      <c r="Q35" s="7">
        <v>127.48</v>
      </c>
      <c r="R35" s="13">
        <f t="shared" si="13"/>
        <v>85.77688911688561</v>
      </c>
      <c r="S35" s="12">
        <v>412.9</v>
      </c>
      <c r="T35" s="7">
        <v>138.56</v>
      </c>
      <c r="U35" s="13">
        <f t="shared" si="14"/>
        <v>93.23223843768176</v>
      </c>
      <c r="V35" s="12">
        <v>535.75</v>
      </c>
      <c r="W35" s="7">
        <v>97.27</v>
      </c>
      <c r="X35" s="13">
        <v>65.45</v>
      </c>
      <c r="Y35" s="12">
        <v>386.69</v>
      </c>
      <c r="Z35" s="7">
        <v>25.05</v>
      </c>
      <c r="AA35" s="13">
        <v>38.89</v>
      </c>
      <c r="AB35" s="131">
        <f t="shared" si="4"/>
        <v>74.80315690341125</v>
      </c>
      <c r="AC35" s="125"/>
    </row>
    <row r="36" spans="1:29" ht="12.75">
      <c r="A36" s="107" t="s">
        <v>126</v>
      </c>
      <c r="B36" s="66">
        <v>4043.4</v>
      </c>
      <c r="C36" s="81">
        <f t="shared" si="11"/>
        <v>150.81882000000002</v>
      </c>
      <c r="D36" s="96">
        <v>501.7</v>
      </c>
      <c r="E36" s="7">
        <v>39.7</v>
      </c>
      <c r="F36" s="13">
        <v>26.32</v>
      </c>
      <c r="G36" s="96">
        <v>366.45</v>
      </c>
      <c r="H36" s="7">
        <v>83.57</v>
      </c>
      <c r="I36" s="13">
        <v>55.41</v>
      </c>
      <c r="J36" s="96">
        <v>308.72</v>
      </c>
      <c r="K36" s="7">
        <v>100.01</v>
      </c>
      <c r="L36" s="13">
        <v>66.31</v>
      </c>
      <c r="M36" s="96">
        <v>436.7</v>
      </c>
      <c r="N36" s="7">
        <v>148.71</v>
      </c>
      <c r="O36" s="13">
        <f t="shared" si="12"/>
        <v>98.60175275207695</v>
      </c>
      <c r="P36" s="96">
        <v>353.66</v>
      </c>
      <c r="Q36" s="7">
        <v>94.61</v>
      </c>
      <c r="R36" s="13">
        <f t="shared" si="13"/>
        <v>62.73089790783404</v>
      </c>
      <c r="S36" s="96">
        <v>337.12</v>
      </c>
      <c r="T36" s="7">
        <v>102.92</v>
      </c>
      <c r="U36" s="13">
        <f t="shared" si="14"/>
        <v>68.24082034324363</v>
      </c>
      <c r="V36" s="96">
        <v>398.53</v>
      </c>
      <c r="W36" s="7">
        <v>73.69</v>
      </c>
      <c r="X36" s="13">
        <v>48.86</v>
      </c>
      <c r="Y36" s="96">
        <v>282.43</v>
      </c>
      <c r="Z36" s="7">
        <v>25.52</v>
      </c>
      <c r="AA36" s="13">
        <v>39.05</v>
      </c>
      <c r="AB36" s="131">
        <f t="shared" si="4"/>
        <v>58.190433875394326</v>
      </c>
      <c r="AC36" s="125"/>
    </row>
    <row r="37" spans="1:29" ht="12.75">
      <c r="A37" s="69" t="s">
        <v>6</v>
      </c>
      <c r="B37" s="66">
        <v>3922.7</v>
      </c>
      <c r="C37" s="81">
        <f t="shared" si="11"/>
        <v>146.31671</v>
      </c>
      <c r="D37" s="9">
        <v>442.06</v>
      </c>
      <c r="E37" s="8">
        <v>16.59</v>
      </c>
      <c r="F37" s="11">
        <v>11.34</v>
      </c>
      <c r="G37" s="9">
        <v>475.56</v>
      </c>
      <c r="H37" s="8">
        <v>95.1</v>
      </c>
      <c r="I37" s="11">
        <v>64.99</v>
      </c>
      <c r="J37" s="9">
        <v>416.82</v>
      </c>
      <c r="K37" s="8">
        <v>110.88</v>
      </c>
      <c r="L37" s="11">
        <v>75.78</v>
      </c>
      <c r="M37" s="9">
        <v>951.76</v>
      </c>
      <c r="N37" s="8">
        <v>157.18</v>
      </c>
      <c r="O37" s="11">
        <f t="shared" si="12"/>
        <v>107.42450400914564</v>
      </c>
      <c r="P37" s="9">
        <v>440.19</v>
      </c>
      <c r="Q37" s="8">
        <v>106.55</v>
      </c>
      <c r="R37" s="11">
        <f t="shared" si="13"/>
        <v>72.82148429936676</v>
      </c>
      <c r="S37" s="9">
        <v>380.48</v>
      </c>
      <c r="T37" s="8">
        <v>116.03</v>
      </c>
      <c r="U37" s="11">
        <f t="shared" si="14"/>
        <v>79.30058022764455</v>
      </c>
      <c r="V37" s="9">
        <v>425.7</v>
      </c>
      <c r="W37" s="8">
        <v>92.89</v>
      </c>
      <c r="X37" s="11">
        <v>63.48</v>
      </c>
      <c r="Y37" s="9">
        <v>349.22</v>
      </c>
      <c r="Z37" s="8">
        <v>18.72</v>
      </c>
      <c r="AA37" s="11">
        <v>29.53</v>
      </c>
      <c r="AB37" s="131">
        <f t="shared" si="4"/>
        <v>63.083321067019625</v>
      </c>
      <c r="AC37" s="125"/>
    </row>
  </sheetData>
  <sheetProtection/>
  <mergeCells count="11">
    <mergeCell ref="C1:F1"/>
    <mergeCell ref="T1:X1"/>
    <mergeCell ref="D2:F2"/>
    <mergeCell ref="G2:I2"/>
    <mergeCell ref="J2:L2"/>
    <mergeCell ref="M2:O2"/>
    <mergeCell ref="P2:R2"/>
    <mergeCell ref="AB2:AB4"/>
    <mergeCell ref="S2:U2"/>
    <mergeCell ref="V2:X2"/>
    <mergeCell ref="Y2:AA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B1">
      <selection activeCell="D3" sqref="D3"/>
    </sheetView>
  </sheetViews>
  <sheetFormatPr defaultColWidth="9.140625" defaultRowHeight="12.75"/>
  <cols>
    <col min="1" max="1" width="16.00390625" style="0" customWidth="1"/>
    <col min="2" max="2" width="9.28125" style="0" customWidth="1"/>
    <col min="3" max="3" width="6.57421875" style="0" customWidth="1"/>
    <col min="4" max="4" width="5.57421875" style="0" customWidth="1"/>
    <col min="5" max="5" width="6.140625" style="0" customWidth="1"/>
    <col min="6" max="6" width="6.57421875" style="0" customWidth="1"/>
    <col min="7" max="7" width="5.421875" style="0" customWidth="1"/>
    <col min="8" max="8" width="5.28125" style="0" customWidth="1"/>
    <col min="9" max="9" width="6.28125" style="0" customWidth="1"/>
    <col min="10" max="10" width="5.421875" style="0" customWidth="1"/>
    <col min="11" max="11" width="5.140625" style="0" customWidth="1"/>
    <col min="12" max="12" width="6.8515625" style="0" customWidth="1"/>
    <col min="13" max="13" width="6.57421875" style="0" customWidth="1"/>
    <col min="14" max="14" width="6.140625" style="0" customWidth="1"/>
    <col min="15" max="15" width="6.7109375" style="0" customWidth="1"/>
    <col min="16" max="16" width="6.421875" style="0" customWidth="1"/>
    <col min="17" max="17" width="6.00390625" style="0" customWidth="1"/>
    <col min="18" max="18" width="6.7109375" style="0" customWidth="1"/>
    <col min="19" max="19" width="7.00390625" style="0" customWidth="1"/>
    <col min="20" max="20" width="6.140625" style="0" customWidth="1"/>
    <col min="21" max="21" width="7.28125" style="0" customWidth="1"/>
    <col min="22" max="22" width="6.00390625" style="0" customWidth="1"/>
    <col min="23" max="23" width="5.140625" style="0" customWidth="1"/>
    <col min="24" max="24" width="5.421875" style="0" customWidth="1"/>
    <col min="25" max="25" width="5.140625" style="0" customWidth="1"/>
    <col min="26" max="26" width="5.140625" style="27" customWidth="1"/>
    <col min="27" max="27" width="6.00390625" style="0" customWidth="1"/>
    <col min="28" max="28" width="8.421875" style="0" customWidth="1"/>
  </cols>
  <sheetData>
    <row r="1" spans="1:27" ht="20.25" customHeight="1">
      <c r="A1" s="3"/>
      <c r="B1" s="79"/>
      <c r="C1" s="79"/>
      <c r="D1" s="3"/>
      <c r="E1" s="343" t="s">
        <v>23</v>
      </c>
      <c r="F1" s="343"/>
      <c r="G1" s="343"/>
      <c r="H1" s="343"/>
      <c r="I1" s="34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44"/>
      <c r="X1" s="344"/>
      <c r="Y1" s="344"/>
      <c r="Z1" s="344"/>
      <c r="AA1" s="344"/>
    </row>
    <row r="2" ht="13.5" thickBot="1"/>
    <row r="3" spans="1:28" ht="12.75">
      <c r="A3" s="35"/>
      <c r="B3" s="36" t="s">
        <v>45</v>
      </c>
      <c r="C3" s="35" t="s">
        <v>46</v>
      </c>
      <c r="D3" s="35" t="s">
        <v>47</v>
      </c>
      <c r="E3" s="36" t="s">
        <v>25</v>
      </c>
      <c r="F3" s="35" t="s">
        <v>48</v>
      </c>
      <c r="G3" s="332" t="s">
        <v>30</v>
      </c>
      <c r="H3" s="342"/>
      <c r="I3" s="342"/>
      <c r="J3" s="332" t="s">
        <v>28</v>
      </c>
      <c r="K3" s="342"/>
      <c r="L3" s="342"/>
      <c r="M3" s="332" t="s">
        <v>49</v>
      </c>
      <c r="N3" s="342"/>
      <c r="O3" s="333"/>
      <c r="P3" s="332" t="s">
        <v>50</v>
      </c>
      <c r="Q3" s="342"/>
      <c r="R3" s="342"/>
      <c r="S3" s="332" t="s">
        <v>35</v>
      </c>
      <c r="T3" s="342"/>
      <c r="U3" s="333"/>
      <c r="V3" s="332" t="s">
        <v>36</v>
      </c>
      <c r="W3" s="342"/>
      <c r="X3" s="342"/>
      <c r="Y3" s="332" t="s">
        <v>37</v>
      </c>
      <c r="Z3" s="342"/>
      <c r="AA3" s="333"/>
      <c r="AB3" s="37" t="s">
        <v>40</v>
      </c>
    </row>
    <row r="4" spans="1:28" ht="12.75">
      <c r="A4" s="38" t="s">
        <v>0</v>
      </c>
      <c r="B4" s="39" t="s">
        <v>27</v>
      </c>
      <c r="C4" s="38" t="s">
        <v>27</v>
      </c>
      <c r="D4" s="38" t="s">
        <v>51</v>
      </c>
      <c r="E4" s="39" t="s">
        <v>26</v>
      </c>
      <c r="F4" s="40" t="s">
        <v>52</v>
      </c>
      <c r="G4" s="41" t="s">
        <v>29</v>
      </c>
      <c r="H4" s="42" t="s">
        <v>31</v>
      </c>
      <c r="I4" s="41" t="s">
        <v>53</v>
      </c>
      <c r="J4" s="43" t="s">
        <v>29</v>
      </c>
      <c r="K4" s="42" t="s">
        <v>31</v>
      </c>
      <c r="L4" s="41" t="s">
        <v>53</v>
      </c>
      <c r="M4" s="43" t="s">
        <v>29</v>
      </c>
      <c r="N4" s="42" t="s">
        <v>31</v>
      </c>
      <c r="O4" s="44" t="s">
        <v>53</v>
      </c>
      <c r="P4" s="43" t="s">
        <v>29</v>
      </c>
      <c r="Q4" s="42" t="s">
        <v>31</v>
      </c>
      <c r="R4" s="41" t="s">
        <v>53</v>
      </c>
      <c r="S4" s="43" t="s">
        <v>29</v>
      </c>
      <c r="T4" s="42" t="s">
        <v>31</v>
      </c>
      <c r="U4" s="44" t="s">
        <v>53</v>
      </c>
      <c r="V4" s="43" t="s">
        <v>29</v>
      </c>
      <c r="W4" s="42" t="s">
        <v>31</v>
      </c>
      <c r="X4" s="41" t="s">
        <v>53</v>
      </c>
      <c r="Y4" s="43" t="s">
        <v>29</v>
      </c>
      <c r="Z4" s="42" t="s">
        <v>31</v>
      </c>
      <c r="AA4" s="44" t="s">
        <v>53</v>
      </c>
      <c r="AB4" s="45" t="s">
        <v>41</v>
      </c>
    </row>
    <row r="5" spans="1:28" ht="12.75">
      <c r="A5" s="46"/>
      <c r="B5" s="47"/>
      <c r="C5" s="46" t="s">
        <v>54</v>
      </c>
      <c r="D5" s="46" t="s">
        <v>55</v>
      </c>
      <c r="E5" s="47"/>
      <c r="F5" s="48" t="s">
        <v>56</v>
      </c>
      <c r="G5" s="41" t="s">
        <v>57</v>
      </c>
      <c r="H5" s="49" t="s">
        <v>56</v>
      </c>
      <c r="I5" s="41" t="s">
        <v>58</v>
      </c>
      <c r="J5" s="43" t="s">
        <v>57</v>
      </c>
      <c r="K5" s="49" t="s">
        <v>56</v>
      </c>
      <c r="L5" s="41" t="s">
        <v>58</v>
      </c>
      <c r="M5" s="43" t="s">
        <v>57</v>
      </c>
      <c r="N5" s="49" t="s">
        <v>56</v>
      </c>
      <c r="O5" s="44" t="s">
        <v>58</v>
      </c>
      <c r="P5" s="43" t="s">
        <v>57</v>
      </c>
      <c r="Q5" s="49" t="s">
        <v>56</v>
      </c>
      <c r="R5" s="41" t="s">
        <v>58</v>
      </c>
      <c r="S5" s="43" t="s">
        <v>57</v>
      </c>
      <c r="T5" s="49" t="s">
        <v>56</v>
      </c>
      <c r="U5" s="44" t="s">
        <v>58</v>
      </c>
      <c r="V5" s="43" t="s">
        <v>57</v>
      </c>
      <c r="W5" s="49" t="s">
        <v>56</v>
      </c>
      <c r="X5" s="41" t="s">
        <v>58</v>
      </c>
      <c r="Y5" s="43" t="s">
        <v>57</v>
      </c>
      <c r="Z5" s="49" t="s">
        <v>56</v>
      </c>
      <c r="AA5" s="44" t="s">
        <v>58</v>
      </c>
      <c r="AB5" s="50" t="s">
        <v>59</v>
      </c>
    </row>
    <row r="6" spans="1:28" ht="13.5" thickBot="1">
      <c r="A6" s="51">
        <v>1</v>
      </c>
      <c r="B6" s="52">
        <v>2</v>
      </c>
      <c r="C6" s="51">
        <v>3</v>
      </c>
      <c r="D6" s="51">
        <v>4</v>
      </c>
      <c r="E6" s="52">
        <v>5</v>
      </c>
      <c r="F6" s="53">
        <v>6</v>
      </c>
      <c r="G6" s="54">
        <v>7</v>
      </c>
      <c r="H6" s="55">
        <v>8</v>
      </c>
      <c r="I6" s="56">
        <v>9</v>
      </c>
      <c r="J6" s="57">
        <v>10</v>
      </c>
      <c r="K6" s="55">
        <v>11</v>
      </c>
      <c r="L6" s="56">
        <v>12</v>
      </c>
      <c r="M6" s="57">
        <v>13</v>
      </c>
      <c r="N6" s="55">
        <v>14</v>
      </c>
      <c r="O6" s="58">
        <v>15</v>
      </c>
      <c r="P6" s="57">
        <v>16</v>
      </c>
      <c r="Q6" s="55">
        <v>17</v>
      </c>
      <c r="R6" s="59">
        <v>18</v>
      </c>
      <c r="S6" s="57">
        <v>19</v>
      </c>
      <c r="T6" s="55">
        <v>20</v>
      </c>
      <c r="U6" s="58">
        <v>21</v>
      </c>
      <c r="V6" s="57">
        <v>22</v>
      </c>
      <c r="W6" s="55">
        <v>23</v>
      </c>
      <c r="X6" s="56">
        <v>24</v>
      </c>
      <c r="Y6" s="57">
        <v>25</v>
      </c>
      <c r="Z6" s="55">
        <v>26</v>
      </c>
      <c r="AA6" s="58">
        <v>27</v>
      </c>
      <c r="AB6" s="60">
        <v>28</v>
      </c>
    </row>
    <row r="7" spans="1:28" ht="12.75">
      <c r="A7" s="61" t="s">
        <v>16</v>
      </c>
      <c r="B7" s="62">
        <v>2009.2</v>
      </c>
      <c r="C7" s="62">
        <v>48</v>
      </c>
      <c r="D7" s="63">
        <v>3</v>
      </c>
      <c r="E7" s="62">
        <v>95</v>
      </c>
      <c r="F7" s="64">
        <v>74.94</v>
      </c>
      <c r="G7" s="9">
        <v>310</v>
      </c>
      <c r="H7" s="8">
        <v>14.67</v>
      </c>
      <c r="I7" s="11">
        <v>19.6</v>
      </c>
      <c r="J7" s="9">
        <v>306.4</v>
      </c>
      <c r="K7" s="8">
        <v>39.86</v>
      </c>
      <c r="L7" s="11">
        <v>53.2</v>
      </c>
      <c r="M7" s="12">
        <v>305.6</v>
      </c>
      <c r="N7" s="7">
        <v>54.25</v>
      </c>
      <c r="O7" s="13">
        <v>72.4</v>
      </c>
      <c r="P7" s="9">
        <v>320.8</v>
      </c>
      <c r="Q7" s="10">
        <v>56.59</v>
      </c>
      <c r="R7" s="26">
        <v>75.54</v>
      </c>
      <c r="S7" s="9">
        <v>344.04</v>
      </c>
      <c r="T7" s="8">
        <v>70.91</v>
      </c>
      <c r="U7" s="11">
        <v>96</v>
      </c>
      <c r="V7" s="9">
        <v>312.27</v>
      </c>
      <c r="W7" s="8">
        <v>55.19</v>
      </c>
      <c r="X7" s="10">
        <v>74.8</v>
      </c>
      <c r="Y7" s="12">
        <v>357.7</v>
      </c>
      <c r="Z7" s="7">
        <v>45.35</v>
      </c>
      <c r="AA7" s="13">
        <v>61.43</v>
      </c>
      <c r="AB7" s="26">
        <v>198856</v>
      </c>
    </row>
    <row r="8" spans="1:28" ht="12.75">
      <c r="A8" s="65" t="s">
        <v>21</v>
      </c>
      <c r="B8" s="66">
        <v>2057.9</v>
      </c>
      <c r="C8" s="66">
        <v>54</v>
      </c>
      <c r="D8" s="67">
        <v>12</v>
      </c>
      <c r="E8" s="66">
        <v>111</v>
      </c>
      <c r="F8" s="68">
        <v>76.76</v>
      </c>
      <c r="G8" s="9">
        <v>285.8</v>
      </c>
      <c r="H8" s="8">
        <v>3.87</v>
      </c>
      <c r="I8" s="29">
        <v>5</v>
      </c>
      <c r="J8" s="9">
        <v>330.5</v>
      </c>
      <c r="K8" s="8">
        <v>20.98</v>
      </c>
      <c r="L8" s="11">
        <v>27.3</v>
      </c>
      <c r="M8" s="12">
        <v>300.9</v>
      </c>
      <c r="N8" s="7">
        <v>43.09</v>
      </c>
      <c r="O8" s="13">
        <v>80.4</v>
      </c>
      <c r="P8" s="9">
        <v>293.4</v>
      </c>
      <c r="Q8" s="10">
        <v>52.77</v>
      </c>
      <c r="R8" s="26">
        <v>96.1</v>
      </c>
      <c r="S8" s="9">
        <v>305.38</v>
      </c>
      <c r="T8" s="8">
        <v>70.28</v>
      </c>
      <c r="U8" s="11">
        <v>114</v>
      </c>
      <c r="V8" s="9">
        <v>283.88</v>
      </c>
      <c r="W8" s="8">
        <v>54.14</v>
      </c>
      <c r="X8" s="10">
        <v>87.8</v>
      </c>
      <c r="Y8" s="12">
        <v>362.1</v>
      </c>
      <c r="Z8" s="7">
        <v>50.21</v>
      </c>
      <c r="AA8" s="13">
        <v>81.43</v>
      </c>
      <c r="AB8" s="26">
        <v>196484</v>
      </c>
    </row>
    <row r="9" spans="1:28" ht="12.75">
      <c r="A9" s="61" t="s">
        <v>9</v>
      </c>
      <c r="B9" s="62">
        <v>2555.3</v>
      </c>
      <c r="C9" s="62">
        <v>56</v>
      </c>
      <c r="D9" s="67">
        <v>19</v>
      </c>
      <c r="E9" s="62">
        <v>152</v>
      </c>
      <c r="F9" s="64">
        <v>95.31</v>
      </c>
      <c r="G9" s="9">
        <v>615.8</v>
      </c>
      <c r="H9" s="8">
        <v>5.44</v>
      </c>
      <c r="I9" s="11">
        <v>5.7</v>
      </c>
      <c r="J9" s="9">
        <v>565.6</v>
      </c>
      <c r="K9" s="8">
        <v>50.52</v>
      </c>
      <c r="L9" s="11">
        <v>53</v>
      </c>
      <c r="M9" s="12">
        <v>534.2</v>
      </c>
      <c r="N9" s="7">
        <v>64.39</v>
      </c>
      <c r="O9" s="13">
        <v>67.6</v>
      </c>
      <c r="P9" s="9">
        <v>483.2</v>
      </c>
      <c r="Q9" s="10">
        <v>55.71</v>
      </c>
      <c r="R9" s="26">
        <v>45.42</v>
      </c>
      <c r="S9" s="9">
        <v>510</v>
      </c>
      <c r="T9" s="8">
        <v>84.01</v>
      </c>
      <c r="U9" s="11">
        <v>88.16</v>
      </c>
      <c r="V9" s="9">
        <v>573.2</v>
      </c>
      <c r="W9" s="8">
        <v>62.11</v>
      </c>
      <c r="X9" s="10">
        <v>65.2</v>
      </c>
      <c r="Y9" s="12">
        <v>723.16</v>
      </c>
      <c r="Z9" s="7">
        <v>67.55</v>
      </c>
      <c r="AA9" s="13">
        <v>70.93</v>
      </c>
      <c r="AB9" s="26">
        <v>307122</v>
      </c>
    </row>
    <row r="10" spans="1:28" ht="12.75">
      <c r="A10" s="69" t="s">
        <v>15</v>
      </c>
      <c r="B10" s="66">
        <v>2661.8</v>
      </c>
      <c r="C10" s="66">
        <v>78</v>
      </c>
      <c r="D10" s="67">
        <v>12</v>
      </c>
      <c r="E10" s="66">
        <v>123</v>
      </c>
      <c r="F10" s="70">
        <v>99.28</v>
      </c>
      <c r="G10" s="12">
        <v>248.3</v>
      </c>
      <c r="H10" s="7">
        <v>12.96</v>
      </c>
      <c r="I10" s="13">
        <v>13.05</v>
      </c>
      <c r="J10" s="12">
        <v>436.5</v>
      </c>
      <c r="K10" s="7">
        <v>61.78</v>
      </c>
      <c r="L10" s="13">
        <v>62.22</v>
      </c>
      <c r="M10" s="12">
        <v>431</v>
      </c>
      <c r="N10" s="7">
        <v>73.45</v>
      </c>
      <c r="O10" s="13">
        <v>95.34</v>
      </c>
      <c r="P10" s="9">
        <v>451.9</v>
      </c>
      <c r="Q10" s="10">
        <v>78.52</v>
      </c>
      <c r="R10" s="26">
        <v>98.32</v>
      </c>
      <c r="S10" s="12">
        <v>453.9</v>
      </c>
      <c r="T10" s="7">
        <v>134.58</v>
      </c>
      <c r="U10" s="13">
        <v>168.54</v>
      </c>
      <c r="V10" s="12">
        <v>408.87</v>
      </c>
      <c r="W10" s="7">
        <v>86.92</v>
      </c>
      <c r="X10" s="23">
        <v>108.85</v>
      </c>
      <c r="Y10" s="12">
        <v>479.76</v>
      </c>
      <c r="Z10" s="7">
        <v>81.36</v>
      </c>
      <c r="AA10" s="13">
        <v>101.85</v>
      </c>
      <c r="AB10" s="26">
        <v>99291</v>
      </c>
    </row>
    <row r="11" spans="1:28" ht="12.75">
      <c r="A11" s="69" t="s">
        <v>2</v>
      </c>
      <c r="B11" s="71">
        <v>4867.5</v>
      </c>
      <c r="C11" s="71">
        <v>90</v>
      </c>
      <c r="D11" s="67">
        <v>10</v>
      </c>
      <c r="E11" s="71">
        <v>196</v>
      </c>
      <c r="F11" s="70">
        <v>181.56</v>
      </c>
      <c r="G11" s="12">
        <v>658.5</v>
      </c>
      <c r="H11" s="7">
        <v>47.91</v>
      </c>
      <c r="I11" s="13">
        <v>26.39</v>
      </c>
      <c r="J11" s="12">
        <v>788</v>
      </c>
      <c r="K11" s="7">
        <v>103.5</v>
      </c>
      <c r="L11" s="13">
        <v>57.01</v>
      </c>
      <c r="M11" s="12">
        <v>765.5</v>
      </c>
      <c r="N11" s="7">
        <v>148.29</v>
      </c>
      <c r="O11" s="13">
        <v>81.67</v>
      </c>
      <c r="P11" s="9">
        <v>861</v>
      </c>
      <c r="Q11" s="10">
        <v>148.525</v>
      </c>
      <c r="R11" s="26">
        <v>81.82</v>
      </c>
      <c r="S11" s="12">
        <v>723.38</v>
      </c>
      <c r="T11" s="7">
        <v>190.52</v>
      </c>
      <c r="U11" s="13">
        <v>104.94</v>
      </c>
      <c r="V11" s="12">
        <v>454.32</v>
      </c>
      <c r="W11" s="7">
        <v>152.85</v>
      </c>
      <c r="X11" s="23">
        <v>84.19</v>
      </c>
      <c r="Y11" s="12">
        <v>547</v>
      </c>
      <c r="Z11" s="7">
        <v>129.975</v>
      </c>
      <c r="AA11" s="13">
        <v>71.59</v>
      </c>
      <c r="AB11" s="26">
        <v>372159</v>
      </c>
    </row>
    <row r="12" spans="1:28" ht="12.75">
      <c r="A12" s="69" t="s">
        <v>17</v>
      </c>
      <c r="B12" s="66">
        <v>4526.8</v>
      </c>
      <c r="C12" s="66">
        <v>100</v>
      </c>
      <c r="D12" s="67">
        <v>9</v>
      </c>
      <c r="E12" s="66">
        <v>255</v>
      </c>
      <c r="F12" s="70">
        <v>168.85</v>
      </c>
      <c r="G12" s="12">
        <v>386.5</v>
      </c>
      <c r="H12" s="7">
        <v>33.64</v>
      </c>
      <c r="I12" s="13">
        <v>19.92</v>
      </c>
      <c r="J12" s="12">
        <v>708</v>
      </c>
      <c r="K12" s="7">
        <v>78.01</v>
      </c>
      <c r="L12" s="13">
        <v>46.2</v>
      </c>
      <c r="M12" s="12">
        <v>736.7</v>
      </c>
      <c r="N12" s="7">
        <v>107.91</v>
      </c>
      <c r="O12" s="13">
        <v>63.91</v>
      </c>
      <c r="P12" s="9">
        <v>800.3</v>
      </c>
      <c r="Q12" s="10">
        <v>110.07</v>
      </c>
      <c r="R12" s="26">
        <v>65.18</v>
      </c>
      <c r="S12" s="12">
        <v>832.61</v>
      </c>
      <c r="T12" s="7">
        <v>139.5</v>
      </c>
      <c r="U12" s="13">
        <v>83.28</v>
      </c>
      <c r="V12" s="12">
        <v>902.88</v>
      </c>
      <c r="W12" s="7">
        <v>104.69</v>
      </c>
      <c r="X12" s="23">
        <v>62.5</v>
      </c>
      <c r="Y12" s="12">
        <v>1136.78</v>
      </c>
      <c r="Z12" s="7">
        <v>86.29</v>
      </c>
      <c r="AA12" s="13">
        <v>51.5</v>
      </c>
      <c r="AB12" s="26">
        <v>519739</v>
      </c>
    </row>
    <row r="13" spans="1:28" ht="12.75">
      <c r="A13" s="69" t="s">
        <v>4</v>
      </c>
      <c r="B13" s="66">
        <v>3218.2</v>
      </c>
      <c r="C13" s="66">
        <v>60</v>
      </c>
      <c r="D13" s="67">
        <v>4</v>
      </c>
      <c r="E13" s="66">
        <v>147</v>
      </c>
      <c r="F13" s="70">
        <v>120.04</v>
      </c>
      <c r="G13" s="12">
        <v>310.4</v>
      </c>
      <c r="H13" s="7">
        <v>31.22</v>
      </c>
      <c r="I13" s="13">
        <v>26.01</v>
      </c>
      <c r="J13" s="12">
        <v>316.8</v>
      </c>
      <c r="K13" s="7">
        <v>85.54</v>
      </c>
      <c r="L13" s="13">
        <v>71.26</v>
      </c>
      <c r="M13" s="12">
        <v>309.7</v>
      </c>
      <c r="N13" s="7">
        <v>112.17</v>
      </c>
      <c r="O13" s="13">
        <v>93.45</v>
      </c>
      <c r="P13" s="9">
        <v>295.8</v>
      </c>
      <c r="Q13" s="10">
        <v>114.62</v>
      </c>
      <c r="R13" s="26">
        <v>95.48</v>
      </c>
      <c r="S13" s="12">
        <v>323.81</v>
      </c>
      <c r="T13" s="7">
        <v>138.73</v>
      </c>
      <c r="U13" s="13">
        <v>115.57</v>
      </c>
      <c r="V13" s="12">
        <v>255.58</v>
      </c>
      <c r="W13" s="7">
        <v>111.14</v>
      </c>
      <c r="X13" s="23">
        <v>92.58</v>
      </c>
      <c r="Y13" s="12">
        <v>277.95</v>
      </c>
      <c r="Z13" s="7">
        <v>106.794</v>
      </c>
      <c r="AA13" s="13">
        <v>88.96</v>
      </c>
      <c r="AB13" s="26">
        <v>149156</v>
      </c>
    </row>
    <row r="14" spans="1:28" ht="12.75">
      <c r="A14" s="69" t="s">
        <v>3</v>
      </c>
      <c r="B14" s="66">
        <v>4907</v>
      </c>
      <c r="C14" s="66">
        <v>90</v>
      </c>
      <c r="D14" s="67">
        <v>8</v>
      </c>
      <c r="E14" s="66">
        <v>220</v>
      </c>
      <c r="F14" s="70">
        <v>183.03</v>
      </c>
      <c r="G14" s="12">
        <v>614</v>
      </c>
      <c r="H14" s="7">
        <v>48.41</v>
      </c>
      <c r="I14" s="13">
        <v>26.45</v>
      </c>
      <c r="J14" s="12">
        <v>647.3</v>
      </c>
      <c r="K14" s="7">
        <v>114.23</v>
      </c>
      <c r="L14" s="13">
        <v>62.41</v>
      </c>
      <c r="M14" s="12">
        <v>672</v>
      </c>
      <c r="N14" s="7">
        <v>136.32</v>
      </c>
      <c r="O14" s="13">
        <v>74.48</v>
      </c>
      <c r="P14" s="9">
        <v>657</v>
      </c>
      <c r="Q14" s="10">
        <v>165.9</v>
      </c>
      <c r="R14" s="26">
        <v>90.64</v>
      </c>
      <c r="S14" s="12">
        <v>638.82</v>
      </c>
      <c r="T14" s="7">
        <v>216.03</v>
      </c>
      <c r="U14" s="13">
        <v>118</v>
      </c>
      <c r="V14" s="12">
        <v>582.4</v>
      </c>
      <c r="W14" s="7">
        <v>170.59</v>
      </c>
      <c r="X14" s="23">
        <v>93.2</v>
      </c>
      <c r="Y14" s="12">
        <v>705.98</v>
      </c>
      <c r="Z14" s="7">
        <v>160.3</v>
      </c>
      <c r="AA14" s="13">
        <v>87.57</v>
      </c>
      <c r="AB14" s="26">
        <v>284705</v>
      </c>
    </row>
    <row r="15" spans="1:28" ht="12.75">
      <c r="A15" s="61" t="s">
        <v>5</v>
      </c>
      <c r="B15" s="62">
        <v>4455.1</v>
      </c>
      <c r="C15" s="62">
        <v>80</v>
      </c>
      <c r="D15" s="67">
        <v>7</v>
      </c>
      <c r="E15" s="62">
        <v>187</v>
      </c>
      <c r="F15" s="64">
        <v>166.18</v>
      </c>
      <c r="G15" s="12">
        <v>358.9</v>
      </c>
      <c r="H15" s="7">
        <v>29.25</v>
      </c>
      <c r="I15" s="13">
        <v>17.6</v>
      </c>
      <c r="J15" s="12">
        <v>725.8</v>
      </c>
      <c r="K15" s="7">
        <v>74.61</v>
      </c>
      <c r="L15" s="13">
        <v>44.89</v>
      </c>
      <c r="M15" s="12">
        <v>749.9</v>
      </c>
      <c r="N15" s="7">
        <v>104.14</v>
      </c>
      <c r="O15" s="13">
        <v>62.67</v>
      </c>
      <c r="P15" s="9">
        <v>642.9</v>
      </c>
      <c r="Q15" s="10">
        <v>112.88</v>
      </c>
      <c r="R15" s="26">
        <v>67.93</v>
      </c>
      <c r="S15" s="12">
        <v>694</v>
      </c>
      <c r="T15" s="7">
        <v>136.25</v>
      </c>
      <c r="U15" s="13">
        <v>83.26</v>
      </c>
      <c r="V15" s="12">
        <v>531.5</v>
      </c>
      <c r="W15" s="7">
        <v>107.41</v>
      </c>
      <c r="X15" s="23">
        <v>65.61</v>
      </c>
      <c r="Y15" s="12">
        <v>627.3</v>
      </c>
      <c r="Z15" s="7">
        <v>87.453</v>
      </c>
      <c r="AA15" s="13">
        <v>53.4</v>
      </c>
      <c r="AB15" s="26">
        <v>539590</v>
      </c>
    </row>
    <row r="16" spans="1:28" ht="12.75">
      <c r="A16" s="69" t="s">
        <v>42</v>
      </c>
      <c r="B16" s="66">
        <v>6405.1</v>
      </c>
      <c r="C16" s="66">
        <v>120</v>
      </c>
      <c r="D16" s="67">
        <v>13</v>
      </c>
      <c r="E16" s="66">
        <v>272</v>
      </c>
      <c r="F16" s="70">
        <v>238.91</v>
      </c>
      <c r="G16" s="12">
        <v>753.52</v>
      </c>
      <c r="H16" s="7">
        <v>80.43</v>
      </c>
      <c r="I16" s="13">
        <v>33.66</v>
      </c>
      <c r="J16" s="12">
        <v>790.68</v>
      </c>
      <c r="K16" s="7">
        <v>151.05</v>
      </c>
      <c r="L16" s="13">
        <v>63.22</v>
      </c>
      <c r="M16" s="12">
        <v>720.7</v>
      </c>
      <c r="N16" s="7">
        <v>181.43</v>
      </c>
      <c r="O16" s="13">
        <v>75.94</v>
      </c>
      <c r="P16" s="9">
        <v>779.8</v>
      </c>
      <c r="Q16" s="10">
        <v>201.415</v>
      </c>
      <c r="R16" s="32">
        <v>84.3</v>
      </c>
      <c r="S16" s="18">
        <v>726.67</v>
      </c>
      <c r="T16" s="2">
        <v>245.87</v>
      </c>
      <c r="U16" s="19">
        <v>102.9</v>
      </c>
      <c r="V16" s="12">
        <v>586.53</v>
      </c>
      <c r="W16" s="7">
        <v>192.13</v>
      </c>
      <c r="X16" s="23">
        <v>80.42</v>
      </c>
      <c r="Y16" s="12">
        <v>690</v>
      </c>
      <c r="Z16" s="7">
        <v>181.77</v>
      </c>
      <c r="AA16" s="13" t="s">
        <v>44</v>
      </c>
      <c r="AB16" s="26">
        <v>463340</v>
      </c>
    </row>
    <row r="17" spans="1:28" ht="12.75">
      <c r="A17" s="65" t="s">
        <v>20</v>
      </c>
      <c r="B17" s="66">
        <v>3213.1</v>
      </c>
      <c r="C17" s="66">
        <v>60</v>
      </c>
      <c r="D17" s="67">
        <v>2</v>
      </c>
      <c r="E17" s="66">
        <v>159</v>
      </c>
      <c r="F17" s="68">
        <v>119.85</v>
      </c>
      <c r="G17" s="9">
        <v>306.7</v>
      </c>
      <c r="H17" s="8">
        <v>51.6</v>
      </c>
      <c r="I17" s="11">
        <v>43.05</v>
      </c>
      <c r="J17" s="9">
        <v>275.9</v>
      </c>
      <c r="K17" s="8">
        <v>97.61</v>
      </c>
      <c r="L17" s="11">
        <v>81.44</v>
      </c>
      <c r="M17" s="12">
        <v>484.4</v>
      </c>
      <c r="N17" s="7">
        <v>105.57</v>
      </c>
      <c r="O17" s="13">
        <v>88.09</v>
      </c>
      <c r="P17" s="12">
        <v>374.4</v>
      </c>
      <c r="Q17" s="10">
        <v>113.02</v>
      </c>
      <c r="R17" s="26">
        <v>94.3</v>
      </c>
      <c r="S17" s="9"/>
      <c r="T17" s="4" t="s">
        <v>39</v>
      </c>
      <c r="U17" s="20"/>
      <c r="V17" s="6"/>
      <c r="W17" s="5"/>
      <c r="X17" s="25"/>
      <c r="Y17" s="12"/>
      <c r="Z17" s="7"/>
      <c r="AA17" s="13"/>
      <c r="AB17" s="26"/>
    </row>
    <row r="18" spans="1:28" ht="12.75">
      <c r="A18" s="72" t="s">
        <v>18</v>
      </c>
      <c r="B18" s="73">
        <v>3186.2</v>
      </c>
      <c r="C18" s="73">
        <v>71</v>
      </c>
      <c r="D18" s="67">
        <v>4</v>
      </c>
      <c r="E18" s="73">
        <v>162</v>
      </c>
      <c r="F18" s="74">
        <v>118.85</v>
      </c>
      <c r="G18" s="9">
        <v>229.6</v>
      </c>
      <c r="H18" s="8">
        <v>15.03</v>
      </c>
      <c r="I18" s="11">
        <v>12.65</v>
      </c>
      <c r="J18" s="9">
        <v>295.8</v>
      </c>
      <c r="K18" s="8">
        <v>66.08</v>
      </c>
      <c r="L18" s="11">
        <v>55.6</v>
      </c>
      <c r="M18" s="12">
        <v>274.9</v>
      </c>
      <c r="N18" s="7">
        <v>84.96</v>
      </c>
      <c r="O18" s="13">
        <v>71.49</v>
      </c>
      <c r="P18" s="9">
        <v>257.8</v>
      </c>
      <c r="Q18" s="10">
        <v>81.26</v>
      </c>
      <c r="R18" s="33">
        <v>68.38</v>
      </c>
      <c r="S18" s="21">
        <v>255.74</v>
      </c>
      <c r="T18" s="1">
        <v>114.02</v>
      </c>
      <c r="U18" s="22">
        <v>98</v>
      </c>
      <c r="V18" s="9">
        <v>256.91</v>
      </c>
      <c r="W18" s="8">
        <v>89.7</v>
      </c>
      <c r="X18" s="10">
        <v>77.12</v>
      </c>
      <c r="Y18" s="12">
        <v>360</v>
      </c>
      <c r="Z18" s="7">
        <v>78.38</v>
      </c>
      <c r="AA18" s="13">
        <v>67.38</v>
      </c>
      <c r="AB18" s="26">
        <v>317145</v>
      </c>
    </row>
    <row r="19" spans="1:28" ht="12.75">
      <c r="A19" s="69" t="s">
        <v>1</v>
      </c>
      <c r="B19" s="66">
        <v>4852.5</v>
      </c>
      <c r="C19" s="66">
        <v>90</v>
      </c>
      <c r="D19" s="67">
        <v>8</v>
      </c>
      <c r="E19" s="66">
        <v>229</v>
      </c>
      <c r="F19" s="70">
        <v>181</v>
      </c>
      <c r="G19" s="9">
        <v>744.8</v>
      </c>
      <c r="H19" s="8">
        <v>42.34</v>
      </c>
      <c r="I19" s="11">
        <v>23.39</v>
      </c>
      <c r="J19" s="9">
        <v>727.4</v>
      </c>
      <c r="K19" s="8">
        <v>110.65</v>
      </c>
      <c r="L19" s="11">
        <v>61.13</v>
      </c>
      <c r="M19" s="12">
        <v>701.3</v>
      </c>
      <c r="N19" s="7">
        <v>163.2</v>
      </c>
      <c r="O19" s="13">
        <v>90.17</v>
      </c>
      <c r="P19" s="9">
        <v>673.6</v>
      </c>
      <c r="Q19" s="10">
        <v>167.78</v>
      </c>
      <c r="R19" s="26">
        <v>92.7</v>
      </c>
      <c r="S19" s="9">
        <v>651.94</v>
      </c>
      <c r="T19" s="8">
        <v>207.9</v>
      </c>
      <c r="U19" s="11">
        <v>114.86</v>
      </c>
      <c r="V19" s="9">
        <v>574.76</v>
      </c>
      <c r="W19" s="8">
        <v>164.22</v>
      </c>
      <c r="X19" s="10">
        <v>90.73</v>
      </c>
      <c r="Y19" s="12">
        <v>741.53</v>
      </c>
      <c r="Z19" s="7">
        <v>137.49</v>
      </c>
      <c r="AA19" s="13">
        <v>75.96</v>
      </c>
      <c r="AB19" s="26">
        <v>291219</v>
      </c>
    </row>
    <row r="20" spans="1:28" ht="12.75">
      <c r="A20" s="69" t="s">
        <v>43</v>
      </c>
      <c r="B20" s="66">
        <v>4818.3</v>
      </c>
      <c r="C20" s="66">
        <v>90</v>
      </c>
      <c r="D20" s="67">
        <v>10</v>
      </c>
      <c r="E20" s="66">
        <v>193</v>
      </c>
      <c r="F20" s="70">
        <v>179.72</v>
      </c>
      <c r="G20" s="9"/>
      <c r="H20" s="8"/>
      <c r="I20" s="11"/>
      <c r="J20" s="9">
        <v>241.4</v>
      </c>
      <c r="K20" s="8">
        <v>60.81</v>
      </c>
      <c r="L20" s="11">
        <v>34.9</v>
      </c>
      <c r="M20" s="12">
        <v>479.6</v>
      </c>
      <c r="N20" s="7">
        <v>162.38</v>
      </c>
      <c r="O20" s="13">
        <v>93.2</v>
      </c>
      <c r="P20" s="9">
        <v>516</v>
      </c>
      <c r="Q20" s="10">
        <v>163.8</v>
      </c>
      <c r="R20" s="26">
        <v>94.08</v>
      </c>
      <c r="S20" s="9">
        <v>480.75</v>
      </c>
      <c r="T20" s="8">
        <v>197.2</v>
      </c>
      <c r="U20" s="11">
        <v>116.96</v>
      </c>
      <c r="V20" s="9">
        <v>521.13</v>
      </c>
      <c r="W20" s="8">
        <v>158.68</v>
      </c>
      <c r="X20" s="10">
        <v>94.1</v>
      </c>
      <c r="Y20" s="12">
        <v>608.97</v>
      </c>
      <c r="Z20" s="7">
        <v>133.81</v>
      </c>
      <c r="AA20" s="13">
        <v>79.33</v>
      </c>
      <c r="AB20" s="26">
        <v>189867</v>
      </c>
    </row>
    <row r="21" spans="1:28" ht="12.75">
      <c r="A21" s="69" t="s">
        <v>10</v>
      </c>
      <c r="B21" s="66">
        <v>1836.6</v>
      </c>
      <c r="C21" s="66">
        <v>54</v>
      </c>
      <c r="D21" s="67">
        <v>10</v>
      </c>
      <c r="E21" s="66">
        <v>82</v>
      </c>
      <c r="F21" s="70">
        <v>68.51</v>
      </c>
      <c r="G21" s="9">
        <v>246</v>
      </c>
      <c r="H21" s="8">
        <v>17.48</v>
      </c>
      <c r="I21" s="11">
        <v>25.51</v>
      </c>
      <c r="J21" s="9">
        <v>255</v>
      </c>
      <c r="K21" s="8">
        <v>39.55</v>
      </c>
      <c r="L21" s="11">
        <v>57.72</v>
      </c>
      <c r="M21" s="12">
        <v>259.8</v>
      </c>
      <c r="N21" s="7">
        <v>60.51</v>
      </c>
      <c r="O21" s="13">
        <v>98.69</v>
      </c>
      <c r="P21" s="9">
        <v>265.8</v>
      </c>
      <c r="Q21" s="10">
        <v>60.58</v>
      </c>
      <c r="R21" s="26">
        <v>99.82</v>
      </c>
      <c r="S21" s="9">
        <v>299.1</v>
      </c>
      <c r="T21" s="8">
        <v>86.68</v>
      </c>
      <c r="U21" s="11">
        <v>138.36</v>
      </c>
      <c r="V21" s="9">
        <v>254.7</v>
      </c>
      <c r="W21" s="8">
        <v>53.46</v>
      </c>
      <c r="X21" s="10">
        <v>85.18</v>
      </c>
      <c r="Y21" s="12">
        <v>312.56</v>
      </c>
      <c r="Z21" s="7">
        <v>51.42</v>
      </c>
      <c r="AA21" s="13">
        <v>81.93</v>
      </c>
      <c r="AB21" s="26">
        <v>92370</v>
      </c>
    </row>
    <row r="22" spans="1:28" ht="12.75">
      <c r="A22" s="69" t="s">
        <v>24</v>
      </c>
      <c r="B22" s="66">
        <v>1877.8</v>
      </c>
      <c r="C22" s="66">
        <v>34</v>
      </c>
      <c r="D22" s="67">
        <v>2</v>
      </c>
      <c r="E22" s="66">
        <v>72</v>
      </c>
      <c r="F22" s="70">
        <v>70.04</v>
      </c>
      <c r="G22" s="9">
        <v>111.7</v>
      </c>
      <c r="H22" s="8">
        <v>15.01</v>
      </c>
      <c r="I22" s="11">
        <v>21.43</v>
      </c>
      <c r="J22" s="9">
        <v>154.4</v>
      </c>
      <c r="K22" s="8">
        <v>42.33</v>
      </c>
      <c r="L22" s="11">
        <v>60.44</v>
      </c>
      <c r="M22" s="12">
        <v>180.2</v>
      </c>
      <c r="N22" s="7">
        <v>33.4</v>
      </c>
      <c r="O22" s="13">
        <v>47.69</v>
      </c>
      <c r="P22" s="9">
        <v>109.5</v>
      </c>
      <c r="Q22" s="10">
        <v>19.97</v>
      </c>
      <c r="R22" s="26">
        <v>28.52</v>
      </c>
      <c r="S22" s="9">
        <v>188.1</v>
      </c>
      <c r="T22" s="8">
        <v>38.68</v>
      </c>
      <c r="U22" s="11">
        <v>60.12</v>
      </c>
      <c r="V22" s="9">
        <v>165.47</v>
      </c>
      <c r="W22" s="8">
        <v>37.79</v>
      </c>
      <c r="X22" s="10">
        <v>58.74</v>
      </c>
      <c r="Y22" s="12">
        <v>186.38</v>
      </c>
      <c r="Z22" s="7">
        <v>52.27</v>
      </c>
      <c r="AA22" s="13">
        <v>81.23</v>
      </c>
      <c r="AB22" s="26">
        <v>262344</v>
      </c>
    </row>
    <row r="23" spans="1:28" ht="12.75">
      <c r="A23" s="69" t="s">
        <v>13</v>
      </c>
      <c r="B23" s="66">
        <v>3623.36</v>
      </c>
      <c r="C23" s="66">
        <v>190</v>
      </c>
      <c r="D23" s="67">
        <v>24</v>
      </c>
      <c r="E23" s="66">
        <v>346</v>
      </c>
      <c r="F23" s="70">
        <v>135.15</v>
      </c>
      <c r="G23" s="9">
        <v>776.2</v>
      </c>
      <c r="H23" s="8">
        <v>113.68</v>
      </c>
      <c r="I23" s="11">
        <v>84.1</v>
      </c>
      <c r="J23" s="9">
        <v>870.1</v>
      </c>
      <c r="K23" s="8">
        <v>64.13</v>
      </c>
      <c r="L23" s="11">
        <v>47.45</v>
      </c>
      <c r="M23" s="12">
        <v>997.7</v>
      </c>
      <c r="N23" s="7">
        <v>60.85</v>
      </c>
      <c r="O23" s="13">
        <v>45.03</v>
      </c>
      <c r="P23" s="9">
        <v>900.6</v>
      </c>
      <c r="Q23" s="10">
        <v>58.13</v>
      </c>
      <c r="R23" s="26">
        <v>43</v>
      </c>
      <c r="S23" s="9">
        <v>944.64</v>
      </c>
      <c r="T23" s="8">
        <v>94.77</v>
      </c>
      <c r="U23" s="11">
        <v>70.12</v>
      </c>
      <c r="V23" s="9">
        <v>866.18</v>
      </c>
      <c r="W23" s="8">
        <v>75.28</v>
      </c>
      <c r="X23" s="10">
        <v>55.7</v>
      </c>
      <c r="Y23" s="12">
        <v>1125.58</v>
      </c>
      <c r="Z23" s="7">
        <v>67.78</v>
      </c>
      <c r="AA23" s="13">
        <v>50.17</v>
      </c>
      <c r="AB23" s="26">
        <v>446983</v>
      </c>
    </row>
    <row r="24" spans="1:28" ht="12.75">
      <c r="A24" s="69" t="s">
        <v>14</v>
      </c>
      <c r="B24" s="66">
        <v>3009.9</v>
      </c>
      <c r="C24" s="66">
        <v>78</v>
      </c>
      <c r="D24" s="67">
        <v>13</v>
      </c>
      <c r="E24" s="66">
        <v>143</v>
      </c>
      <c r="F24" s="70">
        <v>112.27</v>
      </c>
      <c r="G24" s="12">
        <v>221.9</v>
      </c>
      <c r="H24" s="7">
        <v>21.57</v>
      </c>
      <c r="I24" s="13">
        <v>19.21</v>
      </c>
      <c r="J24" s="12">
        <v>438.3</v>
      </c>
      <c r="K24" s="7">
        <v>59.99</v>
      </c>
      <c r="L24" s="13">
        <v>53.43</v>
      </c>
      <c r="M24" s="12">
        <v>451.4</v>
      </c>
      <c r="N24" s="7">
        <v>77.64</v>
      </c>
      <c r="O24" s="13">
        <v>69.15</v>
      </c>
      <c r="P24" s="9">
        <v>490</v>
      </c>
      <c r="Q24" s="10">
        <v>92.455</v>
      </c>
      <c r="R24" s="26">
        <v>82.34</v>
      </c>
      <c r="S24" s="12">
        <v>507.48</v>
      </c>
      <c r="T24" s="7">
        <v>113.05</v>
      </c>
      <c r="U24" s="13">
        <v>109.03</v>
      </c>
      <c r="V24" s="12">
        <v>482.72</v>
      </c>
      <c r="W24" s="7">
        <v>85.22</v>
      </c>
      <c r="X24" s="23">
        <v>82.29</v>
      </c>
      <c r="Y24" s="12">
        <v>587.23</v>
      </c>
      <c r="Z24" s="7">
        <v>80.15</v>
      </c>
      <c r="AA24" s="13">
        <v>77.41</v>
      </c>
      <c r="AB24" s="26">
        <v>262165</v>
      </c>
    </row>
    <row r="25" spans="1:28" ht="12.75">
      <c r="A25" s="69" t="s">
        <v>8</v>
      </c>
      <c r="B25" s="66">
        <v>4427.1</v>
      </c>
      <c r="C25" s="66">
        <v>98</v>
      </c>
      <c r="D25" s="67">
        <v>7</v>
      </c>
      <c r="E25" s="66">
        <v>212</v>
      </c>
      <c r="F25" s="70">
        <v>165.13</v>
      </c>
      <c r="G25" s="12">
        <v>230</v>
      </c>
      <c r="H25" s="7">
        <v>36.33</v>
      </c>
      <c r="I25" s="13">
        <v>22</v>
      </c>
      <c r="J25" s="12">
        <v>626.5</v>
      </c>
      <c r="K25" s="7">
        <v>78.82</v>
      </c>
      <c r="L25" s="13">
        <v>47.73</v>
      </c>
      <c r="M25" s="12">
        <v>581.7</v>
      </c>
      <c r="N25" s="7">
        <v>102.51</v>
      </c>
      <c r="O25" s="13">
        <v>62.08</v>
      </c>
      <c r="P25" s="9">
        <v>615.8</v>
      </c>
      <c r="Q25" s="10">
        <v>117.18</v>
      </c>
      <c r="R25" s="26">
        <v>70.96</v>
      </c>
      <c r="S25" s="12">
        <v>613.81</v>
      </c>
      <c r="T25" s="7">
        <v>142.4</v>
      </c>
      <c r="U25" s="13">
        <v>89.55</v>
      </c>
      <c r="V25" s="12">
        <v>597.31</v>
      </c>
      <c r="W25" s="7">
        <v>109.22</v>
      </c>
      <c r="X25" s="23">
        <v>68.68</v>
      </c>
      <c r="Y25" s="12">
        <v>773.66</v>
      </c>
      <c r="Z25" s="7">
        <v>97.115</v>
      </c>
      <c r="AA25" s="13">
        <v>61.06</v>
      </c>
      <c r="AB25" s="26">
        <v>497292</v>
      </c>
    </row>
    <row r="26" spans="1:28" ht="12.75">
      <c r="A26" s="69" t="s">
        <v>22</v>
      </c>
      <c r="B26" s="66">
        <v>5387.7</v>
      </c>
      <c r="C26" s="66">
        <v>129</v>
      </c>
      <c r="D26" s="67">
        <v>12</v>
      </c>
      <c r="E26" s="66">
        <v>247</v>
      </c>
      <c r="F26" s="70">
        <v>200.96</v>
      </c>
      <c r="G26" s="12">
        <v>368.7</v>
      </c>
      <c r="H26" s="7">
        <v>60.83</v>
      </c>
      <c r="I26" s="13">
        <v>30.27</v>
      </c>
      <c r="J26" s="12">
        <v>720.7</v>
      </c>
      <c r="K26" s="7">
        <v>63.69</v>
      </c>
      <c r="L26" s="13">
        <v>31.69</v>
      </c>
      <c r="M26" s="12">
        <v>729.3</v>
      </c>
      <c r="N26" s="7">
        <v>114.47</v>
      </c>
      <c r="O26" s="13">
        <v>71.41</v>
      </c>
      <c r="P26" s="9">
        <v>889.9</v>
      </c>
      <c r="Q26" s="10">
        <v>144.73</v>
      </c>
      <c r="R26" s="26">
        <v>87.89</v>
      </c>
      <c r="S26" s="12">
        <v>906.36</v>
      </c>
      <c r="T26" s="7">
        <v>166.86</v>
      </c>
      <c r="U26" s="13">
        <v>95.65</v>
      </c>
      <c r="V26" s="12">
        <v>869.71</v>
      </c>
      <c r="W26" s="7">
        <v>131.28</v>
      </c>
      <c r="X26" s="23">
        <v>75.23</v>
      </c>
      <c r="Y26" s="12">
        <v>899.5</v>
      </c>
      <c r="Z26" s="7">
        <v>124.3</v>
      </c>
      <c r="AA26" s="13">
        <v>71.57</v>
      </c>
      <c r="AB26" s="26">
        <v>549117</v>
      </c>
    </row>
    <row r="27" spans="1:28" ht="12.75">
      <c r="A27" s="69" t="s">
        <v>19</v>
      </c>
      <c r="B27" s="66">
        <v>3268.7</v>
      </c>
      <c r="C27" s="66">
        <v>68</v>
      </c>
      <c r="D27" s="67">
        <v>8</v>
      </c>
      <c r="E27" s="66">
        <v>146</v>
      </c>
      <c r="F27" s="70">
        <v>121.92</v>
      </c>
      <c r="G27" s="12">
        <v>479.4</v>
      </c>
      <c r="H27" s="7">
        <v>25.43</v>
      </c>
      <c r="I27" s="13">
        <v>20.86</v>
      </c>
      <c r="J27" s="12">
        <v>507</v>
      </c>
      <c r="K27" s="7">
        <v>54.36</v>
      </c>
      <c r="L27" s="13">
        <v>44.58</v>
      </c>
      <c r="M27" s="12">
        <v>512.2</v>
      </c>
      <c r="N27" s="7">
        <v>73.8</v>
      </c>
      <c r="O27" s="13">
        <v>60.53</v>
      </c>
      <c r="P27" s="9">
        <v>545.9</v>
      </c>
      <c r="Q27" s="10">
        <v>75.03</v>
      </c>
      <c r="R27" s="26">
        <v>61.54</v>
      </c>
      <c r="S27" s="12">
        <v>549.63</v>
      </c>
      <c r="T27" s="7">
        <v>96.6</v>
      </c>
      <c r="U27" s="13">
        <v>77.74</v>
      </c>
      <c r="V27" s="12">
        <v>501.87</v>
      </c>
      <c r="W27" s="7">
        <v>75.67</v>
      </c>
      <c r="X27" s="23">
        <v>60.89</v>
      </c>
      <c r="Y27" s="12">
        <v>601.57</v>
      </c>
      <c r="Z27" s="7">
        <v>68.17</v>
      </c>
      <c r="AA27" s="13">
        <v>54.45</v>
      </c>
      <c r="AB27" s="26">
        <v>413382</v>
      </c>
    </row>
    <row r="28" spans="1:28" ht="12.75">
      <c r="A28" s="69" t="s">
        <v>11</v>
      </c>
      <c r="B28" s="66">
        <v>2977.7</v>
      </c>
      <c r="C28" s="66">
        <v>70</v>
      </c>
      <c r="D28" s="67">
        <v>8</v>
      </c>
      <c r="E28" s="66">
        <v>132</v>
      </c>
      <c r="F28" s="70">
        <v>111.07</v>
      </c>
      <c r="G28" s="12">
        <v>193.7</v>
      </c>
      <c r="H28" s="7">
        <v>13.39</v>
      </c>
      <c r="I28" s="13">
        <v>12.06</v>
      </c>
      <c r="J28" s="12">
        <v>390.6</v>
      </c>
      <c r="K28" s="7">
        <v>44.76</v>
      </c>
      <c r="L28" s="13">
        <v>40.29</v>
      </c>
      <c r="M28" s="12">
        <v>390</v>
      </c>
      <c r="N28" s="7">
        <v>58.52</v>
      </c>
      <c r="O28" s="13">
        <v>70</v>
      </c>
      <c r="P28" s="9">
        <v>430.8</v>
      </c>
      <c r="Q28" s="10">
        <v>69.655</v>
      </c>
      <c r="R28" s="26">
        <v>81.1</v>
      </c>
      <c r="S28" s="12">
        <v>440.02</v>
      </c>
      <c r="T28" s="7">
        <v>86.24</v>
      </c>
      <c r="U28" s="13">
        <v>90.52</v>
      </c>
      <c r="V28" s="12">
        <v>399.85</v>
      </c>
      <c r="W28" s="7">
        <v>69</v>
      </c>
      <c r="X28" s="23">
        <v>72.42</v>
      </c>
      <c r="Y28" s="12">
        <v>482.2</v>
      </c>
      <c r="Z28" s="7">
        <v>65.135</v>
      </c>
      <c r="AA28" s="13">
        <v>68.33</v>
      </c>
      <c r="AB28" s="26">
        <v>339937</v>
      </c>
    </row>
    <row r="29" spans="1:28" ht="12.75">
      <c r="A29" s="61" t="s">
        <v>7</v>
      </c>
      <c r="B29" s="62">
        <v>3984.4</v>
      </c>
      <c r="C29" s="62">
        <v>83</v>
      </c>
      <c r="D29" s="67">
        <v>9</v>
      </c>
      <c r="E29" s="62">
        <v>183</v>
      </c>
      <c r="F29" s="64">
        <v>148.62</v>
      </c>
      <c r="G29" s="12">
        <v>391.7</v>
      </c>
      <c r="H29" s="7">
        <v>46.48</v>
      </c>
      <c r="I29" s="13">
        <v>31.28</v>
      </c>
      <c r="J29" s="12">
        <v>322.6</v>
      </c>
      <c r="K29" s="7">
        <v>98.33</v>
      </c>
      <c r="L29" s="13">
        <v>66.16</v>
      </c>
      <c r="M29" s="12">
        <v>475</v>
      </c>
      <c r="N29" s="7">
        <v>128.59</v>
      </c>
      <c r="O29" s="13">
        <v>86.52</v>
      </c>
      <c r="P29" s="9">
        <v>520.1</v>
      </c>
      <c r="Q29" s="10">
        <v>136.16</v>
      </c>
      <c r="R29" s="26">
        <v>91.62</v>
      </c>
      <c r="S29" s="12">
        <v>463.86</v>
      </c>
      <c r="T29" s="7">
        <v>166.44</v>
      </c>
      <c r="U29" s="13">
        <v>111.99</v>
      </c>
      <c r="V29" s="12">
        <v>439.31</v>
      </c>
      <c r="W29" s="7">
        <v>140.58</v>
      </c>
      <c r="X29" s="23">
        <v>94.59</v>
      </c>
      <c r="Y29" s="12">
        <v>613.26</v>
      </c>
      <c r="Z29" s="7">
        <v>109.49</v>
      </c>
      <c r="AA29" s="13">
        <v>73.67</v>
      </c>
      <c r="AB29" s="26">
        <v>228230</v>
      </c>
    </row>
    <row r="30" spans="1:28" ht="12.75">
      <c r="A30" s="69" t="s">
        <v>6</v>
      </c>
      <c r="B30" s="66">
        <v>3922.7</v>
      </c>
      <c r="C30" s="66">
        <v>71</v>
      </c>
      <c r="D30" s="67">
        <v>10</v>
      </c>
      <c r="E30" s="66">
        <v>163</v>
      </c>
      <c r="F30" s="70">
        <v>146.32</v>
      </c>
      <c r="G30" s="12">
        <v>556.7</v>
      </c>
      <c r="H30" s="7">
        <v>35.17</v>
      </c>
      <c r="I30" s="13">
        <v>24</v>
      </c>
      <c r="J30" s="12">
        <v>566.5</v>
      </c>
      <c r="K30" s="7">
        <v>80.47</v>
      </c>
      <c r="L30" s="13">
        <v>55</v>
      </c>
      <c r="M30" s="12">
        <v>553.1</v>
      </c>
      <c r="N30" s="7">
        <v>100.96</v>
      </c>
      <c r="O30" s="13">
        <v>69</v>
      </c>
      <c r="P30" s="9">
        <v>959.7</v>
      </c>
      <c r="Q30" s="10">
        <v>106.56</v>
      </c>
      <c r="R30" s="26">
        <v>72.84</v>
      </c>
      <c r="S30" s="12">
        <v>979.67</v>
      </c>
      <c r="T30" s="7">
        <v>130.21</v>
      </c>
      <c r="U30" s="13">
        <v>88.9</v>
      </c>
      <c r="V30" s="12">
        <v>660.19</v>
      </c>
      <c r="W30" s="7">
        <v>104.09</v>
      </c>
      <c r="X30" s="23">
        <v>71.1</v>
      </c>
      <c r="Y30" s="12">
        <v>594.46</v>
      </c>
      <c r="Z30" s="7">
        <v>101.96</v>
      </c>
      <c r="AA30" s="13">
        <v>69.62</v>
      </c>
      <c r="AB30" s="26">
        <v>342472</v>
      </c>
    </row>
    <row r="31" spans="1:28" ht="14.25" customHeight="1">
      <c r="A31" s="69" t="s">
        <v>12</v>
      </c>
      <c r="B31" s="66">
        <v>3200.2</v>
      </c>
      <c r="C31" s="66">
        <v>80</v>
      </c>
      <c r="D31" s="67">
        <v>13</v>
      </c>
      <c r="E31" s="66">
        <v>146</v>
      </c>
      <c r="F31" s="70">
        <v>119.37</v>
      </c>
      <c r="G31" s="12">
        <v>422.6</v>
      </c>
      <c r="H31" s="7">
        <v>27.52</v>
      </c>
      <c r="I31" s="13">
        <v>23.1</v>
      </c>
      <c r="J31" s="12">
        <v>222.4</v>
      </c>
      <c r="K31" s="7">
        <v>68.85</v>
      </c>
      <c r="L31" s="13">
        <v>57.7</v>
      </c>
      <c r="M31" s="12">
        <v>367.9</v>
      </c>
      <c r="N31" s="7">
        <v>90.04</v>
      </c>
      <c r="O31" s="13">
        <v>75.4</v>
      </c>
      <c r="P31" s="9">
        <v>418.3</v>
      </c>
      <c r="Q31" s="10">
        <v>92.05</v>
      </c>
      <c r="R31" s="26">
        <v>77.07</v>
      </c>
      <c r="S31" s="12">
        <v>436.33</v>
      </c>
      <c r="T31" s="7">
        <v>115.16</v>
      </c>
      <c r="U31" s="13">
        <v>97.7</v>
      </c>
      <c r="V31" s="12">
        <v>423.93</v>
      </c>
      <c r="W31" s="7">
        <v>89.07</v>
      </c>
      <c r="X31" s="23">
        <v>75.6</v>
      </c>
      <c r="Y31" s="12">
        <v>543.65</v>
      </c>
      <c r="Z31" s="14">
        <v>77.31</v>
      </c>
      <c r="AA31" s="13">
        <v>65.6</v>
      </c>
      <c r="AB31" s="26">
        <v>292020</v>
      </c>
    </row>
    <row r="32" spans="1:28" ht="14.25" customHeight="1">
      <c r="A32" s="69" t="s">
        <v>32</v>
      </c>
      <c r="B32" s="66">
        <v>2378.4</v>
      </c>
      <c r="C32" s="66">
        <v>53</v>
      </c>
      <c r="D32" s="67">
        <v>8</v>
      </c>
      <c r="E32" s="66">
        <v>108</v>
      </c>
      <c r="F32" s="70">
        <v>88.71</v>
      </c>
      <c r="G32" s="12">
        <v>422.6</v>
      </c>
      <c r="H32" s="7">
        <v>27.52</v>
      </c>
      <c r="I32" s="13">
        <v>23.1</v>
      </c>
      <c r="J32" s="12">
        <v>204.89</v>
      </c>
      <c r="K32" s="7">
        <v>13.05</v>
      </c>
      <c r="L32" s="30">
        <v>14.7</v>
      </c>
      <c r="M32" s="12">
        <v>406.8</v>
      </c>
      <c r="N32" s="7">
        <v>46.3</v>
      </c>
      <c r="O32" s="13">
        <v>90.7</v>
      </c>
      <c r="P32" s="9">
        <v>419.3</v>
      </c>
      <c r="Q32" s="10">
        <v>51.21</v>
      </c>
      <c r="R32" s="26">
        <v>63.36</v>
      </c>
      <c r="S32" s="12">
        <v>422.57</v>
      </c>
      <c r="T32" s="7">
        <v>74.93</v>
      </c>
      <c r="U32" s="13">
        <v>84.4</v>
      </c>
      <c r="V32" s="12">
        <v>384.93</v>
      </c>
      <c r="W32" s="7">
        <v>59.42</v>
      </c>
      <c r="X32" s="23">
        <v>67</v>
      </c>
      <c r="Y32" s="12">
        <v>424.97</v>
      </c>
      <c r="Z32" s="7">
        <v>66.46</v>
      </c>
      <c r="AA32" s="13">
        <v>74.93</v>
      </c>
      <c r="AB32" s="26">
        <v>283922</v>
      </c>
    </row>
    <row r="33" spans="1:28" ht="12.75">
      <c r="A33" s="69" t="s">
        <v>33</v>
      </c>
      <c r="B33" s="66">
        <v>4043.4</v>
      </c>
      <c r="C33" s="66">
        <v>83</v>
      </c>
      <c r="D33" s="67">
        <v>15</v>
      </c>
      <c r="E33" s="66">
        <v>206</v>
      </c>
      <c r="F33" s="70">
        <v>150.82</v>
      </c>
      <c r="G33" s="12"/>
      <c r="H33" s="7"/>
      <c r="I33" s="13"/>
      <c r="J33" s="12"/>
      <c r="K33" s="7"/>
      <c r="L33" s="13"/>
      <c r="M33" s="12"/>
      <c r="N33" s="7"/>
      <c r="O33" s="13"/>
      <c r="P33" s="9">
        <v>432.44</v>
      </c>
      <c r="Q33" s="10">
        <v>77.158</v>
      </c>
      <c r="R33" s="26">
        <v>51.16</v>
      </c>
      <c r="S33" s="12">
        <v>377.62</v>
      </c>
      <c r="T33" s="7">
        <v>120.22</v>
      </c>
      <c r="U33" s="13">
        <v>79.7</v>
      </c>
      <c r="V33" s="12">
        <v>394.83</v>
      </c>
      <c r="W33" s="7">
        <v>114.62</v>
      </c>
      <c r="X33" s="23">
        <v>76</v>
      </c>
      <c r="Y33" s="12">
        <v>510.93</v>
      </c>
      <c r="Z33" s="7">
        <v>105.28</v>
      </c>
      <c r="AA33" s="13">
        <v>69.79</v>
      </c>
      <c r="AB33" s="26">
        <v>203908</v>
      </c>
    </row>
    <row r="34" spans="1:28" ht="12.75">
      <c r="A34" s="69" t="s">
        <v>34</v>
      </c>
      <c r="B34" s="66">
        <v>4916.89</v>
      </c>
      <c r="C34" s="66"/>
      <c r="D34" s="67"/>
      <c r="E34" s="66"/>
      <c r="F34" s="70">
        <v>183.4</v>
      </c>
      <c r="G34" s="12"/>
      <c r="H34" s="7"/>
      <c r="I34" s="13"/>
      <c r="J34" s="12"/>
      <c r="K34" s="7"/>
      <c r="L34" s="13"/>
      <c r="M34" s="12"/>
      <c r="N34" s="7"/>
      <c r="O34" s="13"/>
      <c r="P34" s="9">
        <v>318</v>
      </c>
      <c r="Q34" s="10">
        <v>63.76</v>
      </c>
      <c r="R34" s="26">
        <v>43.73</v>
      </c>
      <c r="S34" s="12">
        <v>340.5</v>
      </c>
      <c r="T34" s="7">
        <v>97.72</v>
      </c>
      <c r="U34" s="13">
        <v>67.02</v>
      </c>
      <c r="V34" s="12"/>
      <c r="W34" s="7">
        <v>88.74</v>
      </c>
      <c r="X34" s="23">
        <v>60.86</v>
      </c>
      <c r="Y34" s="12">
        <v>407</v>
      </c>
      <c r="Z34" s="7">
        <v>80.72</v>
      </c>
      <c r="AA34" s="13">
        <v>55.35</v>
      </c>
      <c r="AB34" s="26">
        <v>384584</v>
      </c>
    </row>
    <row r="35" spans="1:28" ht="14.25" customHeight="1" thickBot="1">
      <c r="A35" s="75" t="s">
        <v>38</v>
      </c>
      <c r="B35" s="76">
        <v>4471.1</v>
      </c>
      <c r="C35" s="76"/>
      <c r="D35" s="77"/>
      <c r="E35" s="76"/>
      <c r="F35" s="78">
        <v>166.77</v>
      </c>
      <c r="G35" s="15"/>
      <c r="H35" s="16"/>
      <c r="I35" s="17"/>
      <c r="J35" s="15"/>
      <c r="K35" s="16"/>
      <c r="L35" s="17"/>
      <c r="M35" s="15"/>
      <c r="N35" s="16"/>
      <c r="O35" s="17"/>
      <c r="P35" s="31"/>
      <c r="Q35" s="34"/>
      <c r="R35" s="28"/>
      <c r="S35" s="15">
        <v>173.6</v>
      </c>
      <c r="T35" s="16">
        <v>73.98</v>
      </c>
      <c r="U35" s="17">
        <v>44.36</v>
      </c>
      <c r="V35" s="15">
        <v>343.2</v>
      </c>
      <c r="W35" s="16">
        <v>125.51</v>
      </c>
      <c r="X35" s="24">
        <v>75.26</v>
      </c>
      <c r="Y35" s="15">
        <v>387.26</v>
      </c>
      <c r="Z35" s="16">
        <v>125.155</v>
      </c>
      <c r="AA35" s="17">
        <v>75.02</v>
      </c>
      <c r="AB35" s="28">
        <v>187129</v>
      </c>
    </row>
    <row r="38" spans="1:2" ht="12.75">
      <c r="A38" s="80" t="s">
        <v>60</v>
      </c>
      <c r="B38" t="s">
        <v>61</v>
      </c>
    </row>
    <row r="43" ht="11.25" customHeight="1"/>
    <row r="51" ht="27" customHeight="1"/>
    <row r="59" ht="24" customHeight="1"/>
    <row r="67" ht="24.75" customHeight="1"/>
  </sheetData>
  <sheetProtection/>
  <mergeCells count="9">
    <mergeCell ref="W1:AA1"/>
    <mergeCell ref="G3:I3"/>
    <mergeCell ref="J3:L3"/>
    <mergeCell ref="M3:O3"/>
    <mergeCell ref="P3:R3"/>
    <mergeCell ref="S3:U3"/>
    <mergeCell ref="V3:X3"/>
    <mergeCell ref="Y3:AA3"/>
    <mergeCell ref="E1:I1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2013-06-21T06:55:39Z</cp:lastPrinted>
  <dcterms:created xsi:type="dcterms:W3CDTF">1996-10-08T23:32:33Z</dcterms:created>
  <dcterms:modified xsi:type="dcterms:W3CDTF">2017-04-26T10:15:24Z</dcterms:modified>
  <cp:category/>
  <cp:version/>
  <cp:contentType/>
  <cp:contentStatus/>
</cp:coreProperties>
</file>